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<sst xmlns="http://schemas.openxmlformats.org/spreadsheetml/2006/main" count="6316" uniqueCount="2914">
  <si>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</si>
  <si>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</si>
  <si>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</si>
  <si>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</si>
  <si>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</si>
  <si>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</si>
  <si>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</si>
  <si>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</si>
  <si>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</si>
  <si>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</si>
  <si>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</si>
  <si>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</si>
  <si>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</si>
  <si>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</si>
  <si>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</si>
  <si>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</si>
  <si>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</si>
  <si>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</si>
  <si>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</si>
  <si>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</si>
  <si>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</si>
  <si>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</si>
  <si>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</si>
  <si>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</si>
  <si>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</si>
  <si>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</si>
  <si>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</si>
  <si>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</si>
  <si>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</si>
  <si>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</si>
  <si>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</si>
  <si>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</si>
  <si>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</si>
  <si>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</si>
  <si>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</si>
  <si>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</si>
  <si>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</si>
  <si>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</si>
  <si>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</si>
  <si>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</si>
  <si>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</si>
  <si>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</si>
  <si>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</si>
  <si>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</si>
  <si>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</si>
  <si>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</si>
  <si>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</si>
  <si>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</si>
  <si>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</si>
  <si>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</si>
  <si>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</si>
  <si>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</si>
  <si>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</si>
  <si>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</si>
  <si>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</si>
  <si>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</si>
  <si>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</si>
  <si>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</si>
  <si>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</si>
  <si>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</si>
  <si>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</si>
  <si>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</si>
  <si>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</si>
  <si>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</si>
  <si>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</si>
  <si>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</si>
  <si>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</si>
  <si>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</si>
  <si>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</si>
  <si>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</si>
  <si>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</si>
  <si>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</si>
  <si>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</si>
  <si>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</si>
  <si>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</si>
  <si>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</si>
  <si>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</si>
  <si>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</si>
  <si>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</si>
  <si>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</si>
  <si>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</si>
  <si>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</si>
  <si>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</si>
  <si>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</si>
  <si>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</si>
  <si>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</si>
  <si>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</si>
  <si>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</si>
  <si>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</si>
  <si>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</si>
  <si>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</si>
  <si>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</si>
  <si>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</si>
  <si>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</si>
  <si>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</si>
  <si>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</si>
  <si>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</si>
  <si>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</si>
  <si>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</si>
  <si>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</si>
  <si>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</si>
  <si>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</si>
  <si>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</si>
  <si>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</si>
  <si>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</si>
  <si>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</si>
  <si>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</si>
  <si>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</si>
  <si>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</si>
  <si>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</si>
  <si>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</si>
  <si>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</si>
  <si>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</si>
  <si>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</si>
  <si>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</si>
  <si>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</si>
  <si>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</si>
  <si>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</si>
  <si>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</si>
  <si>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</si>
  <si>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</si>
  <si>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</si>
  <si>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</si>
  <si>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</si>
  <si>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</si>
  <si>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</si>
  <si>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</si>
  <si>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</si>
  <si>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</si>
  <si>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</si>
  <si>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</si>
  <si>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</si>
  <si>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</si>
  <si>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</si>
  <si>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</si>
  <si>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</si>
  <si>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</si>
  <si>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</si>
  <si>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</si>
  <si>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</si>
  <si>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</si>
  <si>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</si>
  <si>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</si>
  <si>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</si>
  <si>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</si>
  <si>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</si>
  <si>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</si>
  <si>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</si>
  <si>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</si>
  <si>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</si>
  <si>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</si>
  <si>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</si>
  <si>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</si>
  <si>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</si>
  <si>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</si>
  <si>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</si>
  <si>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</si>
  <si>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</si>
  <si>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</si>
  <si>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</si>
  <si>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</si>
  <si>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</si>
  <si>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</si>
  <si>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</si>
  <si>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</si>
  <si>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</si>
  <si>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</si>
  <si>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</si>
  <si>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</si>
  <si>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</si>
  <si>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</si>
  <si>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</si>
  <si>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</si>
  <si>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</si>
  <si>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</si>
  <si>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</si>
  <si>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</si>
  <si>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</si>
  <si>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</si>
  <si>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</si>
  <si>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</si>
  <si>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</si>
  <si>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</si>
  <si>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</si>
  <si>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</si>
  <si>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</si>
  <si>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</si>
  <si>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</si>
  <si>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</si>
  <si>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</si>
  <si>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</si>
  <si>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</si>
  <si>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</si>
  <si>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</si>
  <si>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</si>
  <si>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</si>
  <si>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</si>
  <si>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</si>
  <si>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</si>
  <si>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</si>
  <si>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</si>
  <si>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</si>
  <si>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</si>
  <si>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</si>
  <si>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</si>
  <si>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</si>
  <si>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</si>
  <si>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</si>
  <si>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</si>
  <si>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</si>
  <si>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</si>
  <si>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</si>
  <si>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</si>
  <si>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</si>
  <si>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</si>
  <si>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</si>
  <si>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</si>
  <si>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</si>
  <si>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</si>
  <si>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</si>
  <si>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</si>
  <si>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</si>
  <si>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</si>
  <si>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</si>
  <si>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</si>
  <si>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</si>
  <si>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</si>
  <si>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</si>
  <si>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</si>
  <si>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</si>
  <si>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</si>
  <si>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</si>
  <si>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</si>
  <si>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</si>
  <si>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</si>
  <si>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</si>
  <si>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</si>
  <si>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</si>
  <si>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</si>
  <si>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</si>
  <si>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</si>
  <si>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</si>
  <si>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</si>
  <si>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</si>
  <si>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</si>
  <si>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</si>
  <si>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</si>
  <si>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</si>
  <si>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</si>
  <si>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</si>
  <si>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</si>
  <si>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</si>
  <si>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</si>
  <si>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</si>
  <si>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</si>
  <si>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</si>
  <si>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</si>
  <si>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</si>
  <si>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</si>
  <si>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</si>
  <si>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</si>
  <si>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</si>
  <si>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</si>
  <si>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</si>
  <si>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</si>
  <si>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</si>
  <si>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</si>
  <si>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</si>
  <si>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</si>
  <si>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</si>
  <si>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</si>
  <si>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</si>
  <si>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</si>
  <si>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</si>
  <si>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</si>
  <si>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</si>
  <si>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</si>
  <si>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</si>
  <si>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</si>
  <si>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</si>
  <si>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</si>
  <si>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</si>
  <si>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</si>
  <si>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</si>
  <si>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</si>
  <si>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</si>
  <si>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</si>
  <si>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</si>
  <si>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</si>
  <si>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</si>
  <si>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</si>
  <si>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</si>
  <si>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</si>
  <si>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</si>
  <si>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</si>
  <si>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</si>
  <si>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</si>
  <si>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</si>
  <si>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</si>
  <si>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</si>
  <si>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</si>
  <si>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</si>
  <si>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</si>
  <si>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</si>
  <si>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</si>
  <si>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</si>
  <si>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</si>
  <si>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</si>
  <si>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</si>
  <si>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</si>
  <si>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</si>
  <si>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</si>
  <si>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</si>
  <si>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</si>
  <si>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</si>
  <si>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</si>
  <si>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</si>
  <si>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</si>
  <si>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</si>
  <si>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</si>
  <si>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</si>
  <si>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</si>
  <si>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</si>
  <si>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</si>
  <si>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</si>
  <si>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</si>
  <si>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</si>
  <si>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</si>
  <si>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</si>
  <si>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</si>
  <si>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</si>
  <si>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</si>
  <si>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</si>
  <si>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</si>
  <si>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</si>
  <si>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</si>
  <si>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</si>
  <si>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</si>
  <si>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</si>
  <si>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</si>
  <si>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</si>
  <si>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</si>
  <si>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</si>
  <si>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</si>
  <si>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</si>
  <si>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</si>
  <si>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</si>
  <si>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</si>
  <si>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</si>
  <si>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</si>
  <si>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</si>
  <si>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</si>
  <si>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</si>
  <si>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</si>
  <si>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</si>
  <si>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</si>
  <si>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</si>
  <si>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</si>
  <si>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</si>
  <si>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</si>
  <si>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</si>
  <si>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</si>
  <si>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</si>
  <si>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</si>
  <si>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</si>
  <si>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</si>
  <si>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</si>
  <si>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</si>
  <si>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</si>
  <si>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</si>
  <si>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</si>
  <si>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</si>
  <si>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</si>
  <si>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</si>
  <si>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</si>
  <si>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</si>
  <si>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</si>
  <si>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</si>
  <si>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</si>
  <si>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</si>
  <si>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</si>
  <si>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</si>
  <si>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</si>
  <si>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</si>
  <si>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</si>
  <si>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</si>
  <si>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</si>
  <si>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</si>
  <si>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</si>
  <si>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</si>
  <si>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</si>
  <si>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</si>
  <si>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</si>
  <si>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</si>
  <si>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</si>
  <si>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</si>
  <si>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</si>
  <si>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</si>
  <si>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</si>
  <si>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</si>
  <si>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</si>
  <si>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</si>
  <si>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</si>
  <si>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</si>
  <si>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</si>
  <si>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</si>
  <si>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</si>
  <si>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</si>
  <si>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</si>
  <si>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</si>
  <si>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</si>
  <si>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</si>
  <si>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</si>
  <si>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</si>
  <si>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</si>
  <si>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</si>
  <si>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</si>
  <si>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</si>
  <si>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</si>
  <si>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</si>
  <si>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</si>
  <si>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</si>
  <si>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</si>
  <si>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</si>
  <si>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</si>
  <si>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</si>
  <si>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</si>
  <si>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</si>
  <si>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</si>
  <si>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</si>
  <si>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</si>
  <si>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</si>
  <si>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</si>
  <si>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</si>
  <si>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</si>
  <si>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</si>
  <si>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</si>
  <si>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</si>
  <si>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</si>
  <si>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</si>
  <si>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</si>
  <si>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</si>
  <si>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</si>
  <si>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</si>
  <si>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</si>
  <si>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</si>
  <si>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</si>
  <si>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</si>
  <si>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</si>
  <si>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</si>
  <si>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</si>
  <si>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</si>
  <si>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</si>
  <si>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</si>
  <si>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</si>
  <si>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</si>
  <si>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</si>
  <si>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</si>
  <si>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</si>
  <si>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</si>
  <si>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</si>
  <si>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</si>
  <si>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</si>
  <si>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</si>
  <si>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</si>
  <si>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</si>
  <si>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</si>
  <si>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</si>
  <si>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</si>
  <si>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</si>
  <si>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</si>
  <si>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</si>
  <si>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</si>
  <si>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</si>
  <si>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</si>
  <si>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</si>
  <si>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</si>
  <si>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</si>
  <si>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</si>
  <si>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</si>
  <si>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</si>
  <si>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</si>
  <si>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</si>
  <si>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</si>
  <si>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</si>
  <si>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</si>
  <si>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</si>
  <si>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</si>
  <si>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</si>
  <si>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</si>
  <si>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</si>
  <si>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</si>
  <si>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</si>
  <si>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</si>
  <si>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</si>
  <si>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</si>
  <si>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</si>
  <si>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</si>
  <si>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</si>
  <si>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</si>
  <si>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</si>
  <si>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</si>
  <si>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</si>
  <si>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</si>
  <si>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</si>
  <si>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</si>
  <si>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</si>
  <si>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</si>
  <si>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</si>
  <si>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</si>
  <si>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</si>
  <si>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</si>
  <si>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</si>
  <si>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</si>
  <si>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</si>
  <si>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</si>
  <si>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</si>
  <si>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</si>
  <si>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</si>
  <si>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</si>
  <si>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</si>
  <si>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</si>
  <si>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</si>
  <si>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</si>
  <si>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</si>
  <si>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</si>
  <si>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</si>
  <si>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</si>
  <si>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</si>
  <si>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</si>
  <si>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</si>
  <si>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</si>
  <si>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</si>
  <si>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</si>
  <si>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</si>
  <si>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</si>
  <si>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</si>
  <si>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</si>
  <si>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</si>
  <si>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</si>
  <si>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</si>
  <si>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</si>
  <si>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</si>
  <si>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</si>
  <si>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</si>
  <si>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</si>
  <si>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</si>
  <si>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</si>
  <si>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</si>
  <si>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</si>
  <si>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</si>
  <si>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</si>
  <si>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</si>
  <si>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</si>
  <si>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</si>
  <si>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</si>
  <si>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</si>
  <si>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</si>
  <si>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</si>
  <si>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</si>
  <si>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</si>
  <si>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</si>
  <si>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</si>
  <si>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</si>
  <si>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</si>
  <si>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</si>
  <si>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</si>
  <si>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</si>
  <si>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</si>
  <si>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</si>
  <si>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</si>
  <si>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</si>
  <si>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</si>
  <si>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</si>
  <si>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</si>
  <si>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</si>
  <si>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</si>
  <si>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</si>
  <si>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</si>
  <si>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</si>
  <si>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</si>
  <si>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</si>
  <si>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</si>
  <si>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</si>
  <si>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</si>
  <si>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</si>
  <si>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</si>
  <si>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</si>
  <si>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</si>
  <si>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</si>
  <si>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</si>
  <si>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</si>
  <si>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</si>
  <si>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</si>
  <si>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</si>
  <si>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</si>
  <si>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</si>
  <si>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</si>
  <si>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</si>
  <si>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</si>
  <si>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</si>
  <si>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</si>
  <si>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</si>
  <si>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</si>
  <si>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</si>
  <si>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</si>
  <si>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</si>
  <si>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</si>
  <si>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</si>
  <si>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</si>
  <si>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</si>
  <si>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</si>
  <si>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</si>
  <si>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</si>
  <si>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</si>
  <si>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</si>
  <si>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</si>
  <si>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</si>
  <si>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</si>
  <si>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</si>
  <si>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</si>
  <si>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</si>
  <si>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</si>
  <si>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</si>
  <si>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</si>
  <si>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</si>
  <si>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</si>
  <si>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</si>
  <si>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</si>
  <si>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</si>
  <si>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</si>
  <si>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</si>
  <si>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</si>
  <si>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</si>
  <si>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</si>
  <si>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</si>
  <si>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</si>
  <si>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</si>
  <si>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</si>
  <si>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</si>
  <si>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</si>
  <si>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</si>
  <si>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</si>
  <si>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</si>
  <si>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</si>
  <si>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</si>
  <si>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</si>
  <si>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</si>
  <si>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</si>
  <si>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</si>
  <si>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</si>
  <si>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</si>
  <si>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</si>
  <si>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</si>
  <si>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</si>
  <si>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</si>
  <si>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</si>
  <si>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</si>
  <si>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</si>
  <si>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</si>
  <si>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</si>
  <si>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</si>
  <si>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</si>
  <si>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</si>
  <si>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</si>
  <si>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</si>
  <si>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</si>
  <si>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</si>
  <si>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</si>
  <si>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</si>
  <si>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</si>
  <si>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</si>
  <si>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</si>
  <si>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</si>
  <si>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</si>
  <si>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</si>
  <si>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</si>
  <si>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</si>
  <si>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</si>
  <si>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</si>
  <si>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</si>
  <si>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</si>
  <si>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</si>
  <si>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</si>
  <si>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</si>
  <si>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</si>
  <si>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</si>
  <si>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</si>
  <si>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</si>
  <si>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</si>
  <si>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</si>
  <si>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</si>
  <si>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</si>
  <si>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</si>
  <si>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</si>
  <si>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</si>
  <si>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</si>
  <si>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</si>
  <si>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</si>
  <si>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</si>
  <si>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</si>
  <si>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</si>
  <si>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</si>
  <si>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</si>
  <si>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</si>
  <si>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</si>
  <si>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</si>
  <si>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</si>
  <si>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</si>
  <si>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</si>
  <si>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</si>
  <si>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</si>
  <si>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</si>
  <si>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</si>
  <si>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</si>
  <si>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</si>
  <si>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</si>
  <si>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</si>
  <si>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</si>
  <si>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</si>
  <si>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</si>
  <si>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</si>
  <si>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</si>
  <si>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</si>
  <si>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</si>
  <si>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</si>
  <si>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</si>
  <si>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</si>
  <si>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</si>
  <si>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</si>
  <si>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</si>
  <si>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</si>
  <si>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</si>
  <si>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</si>
  <si>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</si>
  <si>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</si>
  <si>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</si>
  <si>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</si>
  <si>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</si>
  <si>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</si>
  <si>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</si>
  <si>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</si>
  <si>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</si>
  <si>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</si>
  <si>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</si>
  <si>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</si>
  <si>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</si>
  <si>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</si>
  <si>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</si>
  <si>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</si>
  <si>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</si>
  <si>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</si>
  <si>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</si>
  <si>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</si>
  <si>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</si>
  <si>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</si>
  <si>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</si>
  <si>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</si>
  <si>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</si>
  <si>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</si>
  <si>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</si>
  <si>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</si>
  <si>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</si>
  <si>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</si>
  <si>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</si>
  <si>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</si>
  <si>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</si>
  <si>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</si>
  <si>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</si>
  <si>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</si>
  <si>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</si>
  <si>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</si>
  <si>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</si>
  <si>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</si>
  <si>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</si>
  <si>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</si>
  <si>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</si>
  <si>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</si>
  <si>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</si>
  <si>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</si>
  <si>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</si>
  <si>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</si>
  <si>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</si>
  <si>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</si>
  <si>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</si>
  <si>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</si>
  <si>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</si>
  <si>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</si>
  <si>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</si>
  <si>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</si>
  <si>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</si>
  <si>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</si>
  <si>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</si>
  <si>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</si>
  <si>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</si>
  <si>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</si>
  <si>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</si>
  <si>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</si>
  <si>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</si>
  <si>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</si>
  <si>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</si>
  <si>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</si>
  <si>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</si>
  <si>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</si>
  <si>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</si>
  <si>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</si>
  <si>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</si>
  <si>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</si>
  <si>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</si>
  <si>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</si>
  <si>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</si>
  <si>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</si>
  <si>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</si>
  <si>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</si>
  <si>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</si>
  <si>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</si>
  <si>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</si>
  <si>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</si>
  <si>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</si>
  <si>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</si>
  <si>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</si>
  <si>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</si>
  <si>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</si>
  <si>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</si>
  <si>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</si>
  <si>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</si>
  <si>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</si>
  <si>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</si>
  <si>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</si>
  <si>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</si>
  <si>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</si>
  <si>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</si>
  <si>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</si>
  <si>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</si>
  <si>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</si>
  <si>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</si>
  <si>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</si>
  <si>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</si>
  <si>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</si>
  <si>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</si>
  <si>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</si>
  <si>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</si>
  <si>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</si>
  <si>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</si>
  <si>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</si>
  <si>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</si>
  <si>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</si>
  <si>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</si>
  <si>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</si>
  <si>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</si>
  <si>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</si>
  <si>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</si>
  <si>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</si>
  <si>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</si>
  <si>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</si>
  <si>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</si>
  <si>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</si>
  <si>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</si>
  <si>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</si>
  <si>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</si>
  <si>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</si>
  <si>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</si>
  <si>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</si>
  <si>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</si>
  <si>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</si>
  <si>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</si>
  <si>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</si>
  <si>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</si>
  <si>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</si>
  <si>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</si>
  <si>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</si>
  <si>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</si>
  <si>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</si>
  <si>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</si>
  <si>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</si>
  <si>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</si>
  <si>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</si>
  <si>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</si>
  <si>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</si>
  <si>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</si>
  <si>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</si>
  <si>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</si>
  <si>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</si>
  <si>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</si>
  <si>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</si>
  <si>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</si>
  <si>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</si>
  <si>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</si>
  <si>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</si>
  <si>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</si>
  <si>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</si>
  <si>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</si>
  <si>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</si>
  <si>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</si>
  <si>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</si>
  <si>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</si>
  <si>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</si>
  <si>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</si>
  <si>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</si>
  <si>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</si>
  <si>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</si>
  <si>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</si>
  <si>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</si>
  <si>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</si>
  <si>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</si>
  <si>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</si>
  <si>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</si>
  <si>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</si>
  <si>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</si>
  <si>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</si>
  <si>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</si>
  <si>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</si>
  <si>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</si>
  <si>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</si>
  <si>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</si>
  <si>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</si>
  <si>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</si>
  <si>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</si>
  <si>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</si>
  <si>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</si>
  <si>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</si>
  <si>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</si>
  <si>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</si>
  <si>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</si>
  <si>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</si>
  <si>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</si>
  <si>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</si>
  <si>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</si>
  <si>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</si>
  <si>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</si>
  <si>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</si>
  <si>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</si>
  <si>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</si>
  <si>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</si>
  <si>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</si>
  <si>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</si>
  <si>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</si>
  <si>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</si>
  <si>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</si>
  <si>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</si>
  <si>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</si>
  <si>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</si>
  <si>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</si>
  <si>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</si>
  <si>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</si>
  <si>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</si>
  <si>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</si>
  <si>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</si>
  <si>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</si>
  <si>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</si>
  <si>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</si>
  <si>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</si>
  <si>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</si>
  <si>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</si>
  <si>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</si>
  <si>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</si>
  <si>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</si>
  <si>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</si>
  <si>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</si>
  <si>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</si>
  <si>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</si>
  <si>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</si>
  <si>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</si>
  <si>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</si>
  <si>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</si>
  <si>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</si>
  <si>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</si>
  <si>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</si>
  <si>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</si>
  <si>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</si>
  <si>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</si>
  <si>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</si>
  <si>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</si>
  <si>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</si>
  <si>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</si>
  <si>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</si>
  <si>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</si>
  <si>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</si>
  <si>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</si>
  <si>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</si>
  <si>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</si>
  <si>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</si>
  <si>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</si>
  <si>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</si>
  <si>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</si>
  <si>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</si>
  <si>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</si>
  <si>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</si>
  <si>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</si>
  <si>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</si>
  <si>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</si>
  <si>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</si>
  <si>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</si>
  <si>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</si>
  <si>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</si>
  <si>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</si>
  <si>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</si>
  <si>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</si>
  <si>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</si>
  <si>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</si>
  <si>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</si>
  <si>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</si>
  <si>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</si>
  <si>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</si>
  <si>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</si>
  <si>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</si>
  <si>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</si>
  <si>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</si>
  <si>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</si>
  <si>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</si>
  <si>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</si>
  <si>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</si>
  <si>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</si>
  <si>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</si>
  <si>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</si>
  <si>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</si>
  <si>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</si>
  <si>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</si>
  <si>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</si>
  <si>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</si>
  <si>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</si>
  <si>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</si>
  <si>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</si>
  <si>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</si>
  <si>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</si>
  <si>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</si>
  <si>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</si>
  <si>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</si>
  <si>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</si>
  <si>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</si>
  <si>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</si>
  <si>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</si>
  <si>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</si>
  <si>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</si>
  <si>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</si>
  <si>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</si>
  <si>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</si>
  <si>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</si>
  <si>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</si>
  <si>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</si>
  <si>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</si>
  <si>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</si>
  <si>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</si>
  <si>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</si>
  <si>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</si>
  <si>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</si>
  <si>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</si>
  <si>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</si>
  <si>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</si>
  <si>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</si>
  <si>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</si>
  <si>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</si>
  <si>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</si>
  <si>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</si>
  <si>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</si>
  <si>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</si>
  <si>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</si>
  <si>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</si>
  <si>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</si>
  <si>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</si>
  <si>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</si>
  <si>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</si>
  <si>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</si>
  <si>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</si>
  <si>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</si>
  <si>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</si>
  <si>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</si>
  <si>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</si>
  <si>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</si>
  <si>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</si>
  <si>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</si>
  <si>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</si>
  <si>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</si>
  <si>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</si>
  <si>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</si>
  <si>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</si>
  <si>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</si>
  <si>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</si>
  <si>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</si>
  <si>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</si>
  <si>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</si>
  <si>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</si>
  <si>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</si>
  <si>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</si>
  <si>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</si>
  <si>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</si>
  <si>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</si>
  <si>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</si>
  <si>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</si>
  <si>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</si>
  <si>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</si>
  <si>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</si>
  <si>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</si>
  <si>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</si>
  <si>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</si>
  <si>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</si>
  <si>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</si>
  <si>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</si>
  <si>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</si>
  <si>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</si>
  <si>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</si>
  <si>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</si>
  <si>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</si>
  <si>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</si>
  <si>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</si>
  <si>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</si>
  <si>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</si>
  <si>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</si>
  <si>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</si>
  <si>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</si>
  <si>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</si>
  <si>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</si>
  <si>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</si>
  <si>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</si>
  <si>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</si>
  <si>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</si>
  <si>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</si>
  <si>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</si>
  <si>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</si>
  <si>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</si>
  <si>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</si>
  <si>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</si>
  <si>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</si>
  <si>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</si>
  <si>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</si>
  <si>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</si>
  <si>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</si>
  <si>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</si>
  <si>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</si>
  <si>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</si>
  <si>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</si>
  <si>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</si>
  <si>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</si>
  <si>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</si>
  <si>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</si>
  <si>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</si>
  <si>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</si>
  <si>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</si>
  <si>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</si>
  <si>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</si>
  <si>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</si>
  <si>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</si>
  <si>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</si>
  <si>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</si>
  <si>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</si>
  <si>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</si>
  <si>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</si>
  <si>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</si>
  <si>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</si>
  <si>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</si>
  <si>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</si>
  <si>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</si>
  <si>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</si>
  <si>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</si>
  <si>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</si>
  <si>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</si>
  <si>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</si>
  <si>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</si>
  <si>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</si>
  <si>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</si>
  <si>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</si>
  <si>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</si>
  <si>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</si>
  <si>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</si>
  <si>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</si>
  <si>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</si>
  <si>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</si>
  <si>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</si>
  <si>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</si>
  <si>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</si>
  <si>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</si>
  <si>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</si>
  <si>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</si>
  <si>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</si>
  <si>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</si>
  <si>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</si>
  <si>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</si>
  <si>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</si>
  <si>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</si>
  <si>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</si>
  <si>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</si>
  <si>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</si>
  <si>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</si>
  <si>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</si>
  <si>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</si>
  <si>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</si>
  <si>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</si>
  <si>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</si>
  <si>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</si>
  <si>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</si>
  <si>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</si>
  <si>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</si>
  <si>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</si>
  <si>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</si>
  <si>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</si>
  <si>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</si>
  <si>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</si>
  <si>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</si>
  <si>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</si>
  <si>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</si>
  <si>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</si>
  <si>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</si>
  <si>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</si>
  <si>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</si>
  <si>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</si>
  <si>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</si>
  <si>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</si>
  <si>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</si>
  <si>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</si>
  <si>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</si>
  <si>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</si>
  <si>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</si>
  <si>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</si>
  <si>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</si>
  <si>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</si>
  <si>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</si>
  <si>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</si>
  <si>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</si>
  <si>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</si>
  <si>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</si>
  <si>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</si>
  <si>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</si>
  <si>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</si>
  <si>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</si>
  <si>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</si>
  <si>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</si>
  <si>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</si>
  <si>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</si>
  <si>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</si>
  <si>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</si>
  <si>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</si>
  <si>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</si>
  <si>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</si>
  <si>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</si>
  <si>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</si>
  <si>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</si>
  <si>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</si>
  <si>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</si>
  <si>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</si>
  <si>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</si>
  <si>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</si>
  <si>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</si>
  <si>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</si>
  <si>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</si>
  <si>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</si>
  <si>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</si>
  <si>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</si>
  <si>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</si>
  <si>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</si>
  <si>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</si>
  <si>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</si>
  <si>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</si>
  <si>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</si>
  <si>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</si>
  <si>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</si>
  <si>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</si>
  <si>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</si>
  <si>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</si>
  <si>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</si>
  <si>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</si>
  <si>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</si>
  <si>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</si>
  <si>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</si>
  <si>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</si>
  <si>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</si>
  <si>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</si>
  <si>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</si>
  <si>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</si>
  <si>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</si>
  <si>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</si>
  <si>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</si>
  <si>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</si>
  <si>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</si>
  <si>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</si>
  <si>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</si>
  <si>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</si>
  <si>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</si>
  <si>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</si>
  <si>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</si>
  <si>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</si>
  <si>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</si>
  <si>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</si>
  <si>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</si>
  <si>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</si>
  <si>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</si>
  <si>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</si>
  <si>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</si>
  <si>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</si>
  <si>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</si>
  <si>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</si>
  <si>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</si>
  <si>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</si>
  <si>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</si>
  <si>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</si>
  <si>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</si>
  <si>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</si>
  <si>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</si>
  <si>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</si>
  <si>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</si>
  <si>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</si>
  <si>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</si>
  <si>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</si>
  <si>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</si>
  <si>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</si>
  <si>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</si>
  <si>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</si>
  <si>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</si>
  <si>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</si>
  <si>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</si>
  <si>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</si>
  <si>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</si>
  <si>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</si>
  <si>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</si>
  <si>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</si>
  <si>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</si>
  <si>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</si>
  <si>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</si>
  <si>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</si>
  <si>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</si>
  <si>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</si>
  <si>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</si>
  <si>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</si>
  <si>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</si>
  <si>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</si>
  <si>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</si>
  <si>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</si>
  <si>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</si>
  <si>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</si>
  <si>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</si>
  <si>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</si>
  <si>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</si>
  <si>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</si>
  <si>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</si>
  <si>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</si>
  <si>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</si>
  <si>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</si>
  <si>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</si>
  <si>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</si>
  <si>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</si>
  <si>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</si>
  <si>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</si>
  <si>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</si>
  <si>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</si>
  <si>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</si>
  <si>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</si>
  <si>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</si>
  <si>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</si>
  <si>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</si>
  <si>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</si>
  <si>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</si>
  <si>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</si>
  <si>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</si>
  <si>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</si>
  <si>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</si>
  <si>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</si>
  <si>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</si>
  <si>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</si>
  <si>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</si>
  <si>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</si>
  <si>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</si>
  <si>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</si>
  <si>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</si>
  <si>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</si>
  <si>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</si>
  <si>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</si>
  <si>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</si>
  <si>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</si>
  <si>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</si>
  <si>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</si>
  <si>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</si>
  <si>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</si>
  <si>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</si>
  <si>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</si>
  <si>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</si>
  <si>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</si>
  <si>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</si>
  <si>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</si>
  <si>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</si>
  <si>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</si>
  <si>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</si>
  <si>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</si>
  <si>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</si>
  <si>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</si>
  <si>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</si>
  <si>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</si>
  <si>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</si>
  <si>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</si>
  <si>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</si>
  <si>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</si>
  <si>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</si>
  <si>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</si>
  <si>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</si>
  <si>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</si>
  <si>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</si>
  <si>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</si>
  <si>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</si>
  <si>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</si>
  <si>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</si>
  <si>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</si>
  <si>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</si>
  <si>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</si>
  <si>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</si>
  <si>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</si>
  <si>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</si>
  <si>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</si>
  <si>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</si>
  <si>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</si>
  <si>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</si>
  <si>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</si>
  <si>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</si>
  <si>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</si>
  <si>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</si>
  <si>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</si>
  <si>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</si>
  <si>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</si>
  <si>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</si>
  <si>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</si>
  <si>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</si>
  <si>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</si>
  <si>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</si>
  <si>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</si>
  <si>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</si>
  <si>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</si>
  <si>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</si>
  <si>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</si>
  <si>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</si>
  <si>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</si>
  <si>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</si>
  <si>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</si>
  <si>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</si>
  <si>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</si>
  <si>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</si>
  <si>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</si>
  <si>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</si>
  <si>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</si>
  <si>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</si>
  <si>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</si>
  <si>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</si>
  <si>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</si>
  <si>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</si>
  <si>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</si>
  <si>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</si>
  <si>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</si>
  <si>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</si>
  <si>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</si>
  <si>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</si>
  <si>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</si>
  <si>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</si>
  <si>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</si>
  <si>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</si>
  <si>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</si>
  <si>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</si>
  <si>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</si>
  <si>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</si>
  <si>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</si>
  <si>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</si>
  <si>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</si>
  <si>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</si>
  <si>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</si>
  <si>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</si>
  <si>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</si>
  <si>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</si>
  <si>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</si>
  <si>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</si>
  <si>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</si>
  <si>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</si>
  <si>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</si>
  <si>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</si>
  <si>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</si>
  <si>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</si>
  <si>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</si>
  <si>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</si>
  <si>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</si>
  <si>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</si>
  <si>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</si>
  <si>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</si>
  <si>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</si>
  <si>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</si>
  <si>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</si>
  <si>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</si>
  <si>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</si>
  <si>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</si>
  <si>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</si>
  <si>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</si>
  <si>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</si>
  <si>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</si>
  <si>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</si>
  <si>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</si>
  <si>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</si>
  <si>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</si>
  <si>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</si>
  <si>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</si>
  <si>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</si>
  <si>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</si>
  <si>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</si>
  <si>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</si>
  <si>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</si>
  <si>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</si>
  <si>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</si>
  <si>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</si>
  <si>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</si>
  <si>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</si>
  <si>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</si>
  <si>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</si>
  <si>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</si>
  <si>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</si>
  <si>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</si>
  <si>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</si>
  <si>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</si>
  <si>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</si>
  <si>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</si>
  <si>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</si>
  <si>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</si>
  <si>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</si>
  <si>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</si>
  <si>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</si>
  <si>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</si>
  <si>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</si>
  <si>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</si>
  <si>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</si>
  <si>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</si>
  <si>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</si>
  <si>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</si>
  <si>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</si>
  <si>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</si>
  <si>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</si>
  <si>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</si>
  <si>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</si>
  <si>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</si>
  <si>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</si>
  <si>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</si>
  <si>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</si>
  <si>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</si>
  <si>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</si>
  <si>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</si>
  <si>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</si>
  <si>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</si>
  <si>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</si>
  <si>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</si>
  <si>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</si>
  <si>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</si>
  <si>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</si>
  <si>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</si>
  <si>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</si>
  <si>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</si>
  <si>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</si>
  <si>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</si>
  <si>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</si>
  <si>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</si>
  <si>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</si>
  <si>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</si>
  <si>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</si>
  <si>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</si>
  <si>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</si>
  <si>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</si>
  <si>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</si>
  <si>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</si>
  <si>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</si>
  <si>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</si>
  <si>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</si>
  <si>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</si>
  <si>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</si>
  <si>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</si>
  <si>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</si>
  <si>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</si>
  <si>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</si>
  <si>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</si>
  <si>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</si>
  <si>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</si>
  <si>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</si>
  <si>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</si>
  <si>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</si>
  <si>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</si>
  <si>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</si>
  <si>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</si>
  <si>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</si>
  <si>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</si>
  <si>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</si>
  <si>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</si>
  <si>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</si>
  <si>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</si>
  <si>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</si>
  <si>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</si>
  <si>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</si>
  <si>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</si>
  <si>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</si>
  <si>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</si>
  <si>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</si>
  <si>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</si>
  <si>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</si>
  <si>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</si>
  <si>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</si>
  <si>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</si>
  <si>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</si>
  <si>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</si>
  <si>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</si>
  <si>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</si>
  <si>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</si>
  <si>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</si>
  <si>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</si>
  <si>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</si>
  <si>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</si>
  <si>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</si>
  <si>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</si>
  <si>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</si>
  <si>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</si>
  <si>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</si>
  <si>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</si>
  <si>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</si>
  <si>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</si>
  <si>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</si>
  <si>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</si>
  <si>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</si>
  <si>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</si>
  <si>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</si>
  <si>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</si>
  <si>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</si>
  <si>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</si>
  <si>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</si>
  <si>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</si>
  <si>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</si>
  <si>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</si>
  <si>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</si>
  <si>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</si>
  <si>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</si>
  <si>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</si>
  <si>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</si>
  <si>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</si>
  <si>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</si>
  <si>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</si>
  <si>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</si>
  <si>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</si>
  <si>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</si>
  <si>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</si>
  <si>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</si>
  <si>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</si>
  <si>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</si>
  <si>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</si>
  <si>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</si>
  <si>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</si>
  <si>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</si>
  <si>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</si>
  <si>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</si>
  <si>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</si>
  <si>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</si>
  <si>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</si>
  <si>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</si>
  <si>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</si>
  <si>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</si>
  <si>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</si>
  <si>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</si>
  <si>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</si>
  <si>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</si>
  <si>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</si>
  <si>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</si>
  <si>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</si>
  <si>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</si>
  <si>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</si>
  <si>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</si>
  <si>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</si>
  <si>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</si>
  <si>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</si>
  <si>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</si>
  <si>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</si>
  <si>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</si>
  <si>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</si>
  <si>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</si>
  <si>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</si>
  <si>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</si>
  <si>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</si>
  <si>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</si>
  <si>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</si>
  <si>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</si>
  <si>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</si>
  <si>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</si>
  <si>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</si>
  <si>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</si>
  <si>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</si>
  <si>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</si>
  <si>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</si>
  <si>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</si>
  <si>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</si>
  <si>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</si>
  <si>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</si>
  <si>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</si>
  <si>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</si>
  <si>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</si>
  <si>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</si>
  <si>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</si>
  <si>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</si>
  <si>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</si>
  <si>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</si>
  <si>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</si>
  <si>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</si>
  <si>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</si>
  <si>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</si>
  <si>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</si>
  <si>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</si>
  <si>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</si>
  <si>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</si>
  <si>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</si>
  <si>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</si>
  <si>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</si>
  <si>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</si>
  <si>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</si>
  <si>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</si>
  <si>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</si>
  <si>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</si>
  <si>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</si>
  <si>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</si>
  <si>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</si>
  <si>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</si>
  <si>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</si>
  <si>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</si>
  <si>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</si>
  <si>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</si>
  <si>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</si>
  <si>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</si>
  <si>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</si>
  <si>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</si>
  <si>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</si>
  <si>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</si>
  <si>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</si>
  <si>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</si>
  <si>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</si>
  <si>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</si>
  <si>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</si>
  <si>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</si>
  <si>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</si>
  <si>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</si>
  <si>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</si>
  <si>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</si>
  <si>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</si>
  <si>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</si>
  <si>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</si>
  <si>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</si>
  <si>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</si>
  <si>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</si>
  <si>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</si>
  <si>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</si>
  <si>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</si>
  <si>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</si>
  <si>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</si>
  <si>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</si>
  <si>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</si>
  <si>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</si>
  <si>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</si>
  <si>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</si>
  <si>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</si>
  <si>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</si>
  <si>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</si>
  <si>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</si>
  <si>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</si>
  <si>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</si>
  <si>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</si>
  <si>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</si>
  <si>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</si>
  <si>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</si>
  <si>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</si>
  <si>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</si>
  <si>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</si>
  <si>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</si>
  <si>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</si>
  <si>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</si>
  <si>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</si>
  <si>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</si>
  <si>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</si>
  <si>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</si>
  <si>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</si>
  <si>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</si>
  <si>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</si>
  <si>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</si>
  <si>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</si>
  <si>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</si>
  <si>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</si>
  <si>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</si>
  <si>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</si>
  <si>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</si>
  <si>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</si>
  <si>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</si>
  <si>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</si>
  <si>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</si>
  <si>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</si>
  <si>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</si>
  <si>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</si>
  <si>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</si>
  <si>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</si>
  <si>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</si>
  <si>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</si>
  <si>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</si>
  <si>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</si>
  <si>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</si>
  <si>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</si>
  <si>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</si>
  <si>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</si>
  <si>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</si>
  <si>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</si>
  <si>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</si>
  <si>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</si>
  <si>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</si>
  <si>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</si>
  <si>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</si>
  <si>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</si>
  <si>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</si>
  <si>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</si>
  <si>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</si>
  <si>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</si>
  <si>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</si>
  <si>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</si>
  <si>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</si>
  <si>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</si>
  <si>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</si>
  <si>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</si>
  <si>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</si>
  <si>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</si>
  <si>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</si>
  <si>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</si>
  <si>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</si>
  <si>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</si>
  <si>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</si>
  <si>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</si>
  <si>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</si>
  <si>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</si>
  <si>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</si>
  <si>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</si>
  <si>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</si>
  <si>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</si>
  <si>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</si>
  <si>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</si>
  <si>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</si>
  <si>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</si>
  <si>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</si>
  <si>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</si>
  <si>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</si>
  <si>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</si>
  <si>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</si>
  <si>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</si>
  <si>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</si>
  <si>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</si>
  <si>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</si>
  <si>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</si>
  <si>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</si>
  <si>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</si>
  <si>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</si>
  <si>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</si>
  <si>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</si>
  <si>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</si>
  <si>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</si>
  <si>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</si>
  <si>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</si>
  <si>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</si>
  <si>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</si>
  <si>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</si>
  <si>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</si>
  <si>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</si>
  <si>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</si>
  <si>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</si>
  <si>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</si>
  <si>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</si>
  <si>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</si>
  <si>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</si>
  <si>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</si>
  <si>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</si>
  <si>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</si>
  <si>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</si>
  <si>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</si>
  <si>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</si>
  <si>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</si>
  <si>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</si>
  <si>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</si>
  <si>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</si>
  <si>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</si>
  <si>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</si>
  <si>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</si>
  <si>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</si>
  <si>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</si>
  <si>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</si>
  <si>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</si>
  <si>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</si>
  <si>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</si>
  <si>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</si>
  <si>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</si>
  <si>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</si>
  <si>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</si>
  <si>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</si>
  <si>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</si>
  <si>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</si>
  <si>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</si>
  <si>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</si>
  <si>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</si>
  <si>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</si>
  <si>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</si>
  <si>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</si>
  <si>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</si>
  <si>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</si>
  <si>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</si>
  <si>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</si>
  <si>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</si>
  <si>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</si>
  <si>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</si>
  <si>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</si>
  <si>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</si>
  <si>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</si>
  <si>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</si>
  <si>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</si>
  <si>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</si>
  <si>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</si>
  <si>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</si>
  <si>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</si>
  <si>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</si>
  <si>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</si>
  <si>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</si>
  <si>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</si>
  <si>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</si>
  <si>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</si>
  <si>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</si>
  <si>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</si>
  <si>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</si>
  <si>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</si>
  <si>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</si>
  <si>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</si>
  <si>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</si>
  <si>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</si>
  <si>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</si>
  <si>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</si>
  <si>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</si>
  <si>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</si>
  <si>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</si>
  <si>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</si>
  <si>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</si>
  <si>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</si>
  <si>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</si>
  <si>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</si>
  <si>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</si>
  <si>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</si>
  <si>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</si>
  <si>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</si>
  <si>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</si>
  <si>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</si>
  <si>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</si>
  <si>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</si>
  <si>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</si>
  <si>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</si>
  <si>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</si>
  <si>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</si>
  <si>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</si>
  <si>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</si>
  <si>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</si>
  <si>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</si>
  <si>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</si>
  <si>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</si>
  <si>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</si>
  <si>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</si>
  <si>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</si>
  <si>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</si>
  <si>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</si>
  <si>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</si>
  <si>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</si>
  <si>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</si>
  <si>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</si>
  <si>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</si>
  <si>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</si>
  <si>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</si>
  <si>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</si>
  <si>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</si>
  <si>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</si>
  <si>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</si>
  <si>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</si>
  <si>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</si>
  <si>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</si>
  <si>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</si>
  <si>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</si>
  <si>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</si>
  <si>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</si>
  <si>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</si>
  <si>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</si>
  <si>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</si>
  <si>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</si>
  <si>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</si>
  <si>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</si>
  <si>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</si>
  <si>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</si>
  <si>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</si>
  <si>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</si>
  <si>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</si>
  <si>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</si>
  <si>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</si>
  <si>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</si>
  <si>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</si>
  <si>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</si>
  <si>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</si>
  <si>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</si>
  <si>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</si>
  <si>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</si>
  <si>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</si>
  <si>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</si>
  <si>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</si>
  <si>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</si>
  <si>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</si>
  <si>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</si>
  <si>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</si>
  <si>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</si>
  <si>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</si>
  <si>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</si>
  <si>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</si>
  <si>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</si>
  <si>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</si>
  <si>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</si>
  <si>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</si>
  <si>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</si>
  <si>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</si>
  <si>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</si>
  <si>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</si>
  <si>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</si>
  <si>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</si>
  <si>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</si>
  <si>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</si>
  <si>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</si>
  <si>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</si>
  <si>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</si>
  <si>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</si>
  <si>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</si>
  <si>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</si>
  <si>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</si>
  <si>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</si>
  <si>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</si>
  <si>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</si>
  <si>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</si>
  <si>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</si>
  <si>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</si>
  <si>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</si>
  <si>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</si>
  <si>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</si>
  <si>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</si>
  <si>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</si>
  <si>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</si>
  <si>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</si>
  <si>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</si>
  <si>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</si>
  <si>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</si>
  <si>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</si>
  <si>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</si>
  <si>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</si>
  <si>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</si>
  <si>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</si>
  <si>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</si>
  <si>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</si>
  <si>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</si>
  <si>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</si>
  <si>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</si>
  <si>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</si>
  <si>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</si>
  <si>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</si>
  <si>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</si>
  <si>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</si>
  <si>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</si>
  <si>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</si>
  <si>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</si>
  <si>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</si>
  <si>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</si>
  <si>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</si>
  <si>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</si>
  <si>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</si>
  <si>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</si>
  <si>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</si>
  <si>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</si>
  <si>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</si>
  <si>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</si>
  <si>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</si>
  <si>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</si>
  <si>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</si>
  <si>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</si>
  <si>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</si>
  <si>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</si>
  <si>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</si>
  <si>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</si>
  <si>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</si>
  <si>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</si>
  <si>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</si>
  <si>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</si>
  <si>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</si>
  <si>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</si>
  <si>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</si>
  <si>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</si>
  <si>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</si>
  <si>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</si>
  <si>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</si>
  <si>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</si>
  <si>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</si>
  <si>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</si>
  <si>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</si>
  <si>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</si>
  <si>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</si>
  <si>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</si>
  <si>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</si>
  <si>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</si>
  <si>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</si>
  <si>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</si>
  <si>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</si>
  <si>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</si>
  <si>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</si>
  <si>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</si>
  <si>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</si>
  <si>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</si>
  <si>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</si>
  <si>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</si>
  <si>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</si>
  <si>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</si>
  <si>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</si>
  <si>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</si>
  <si>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</si>
  <si>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</si>
  <si>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</si>
  <si>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</si>
  <si>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</si>
  <si>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</si>
  <si>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</si>
  <si>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</si>
  <si>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</si>
  <si>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</si>
  <si>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</si>
  <si>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</si>
  <si>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</si>
  <si>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</si>
  <si>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</si>
  <si>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</si>
  <si>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</si>
  <si>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</si>
  <si>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</si>
  <si>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</si>
  <si>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</si>
  <si>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</si>
  <si>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</si>
  <si>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</si>
  <si>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</si>
  <si>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</si>
  <si>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</si>
  <si>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</si>
  <si>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</si>
  <si>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</si>
  <si>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</si>
  <si>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</si>
  <si>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</si>
  <si>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</si>
  <si>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</si>
  <si>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</si>
  <si>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</si>
  <si>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</si>
  <si>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</si>
  <si>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</si>
  <si>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</si>
  <si>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</si>
  <si>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</si>
  <si>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</si>
  <si>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</si>
  <si>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</si>
  <si>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</si>
  <si>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</si>
  <si>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</si>
  <si>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</si>
  <si>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</si>
  <si>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</si>
  <si>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</si>
  <si>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</si>
  <si>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</si>
  <si>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</si>
  <si>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</si>
  <si>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</si>
  <si>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</si>
  <si>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</si>
  <si>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</si>
  <si>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</si>
  <si>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</si>
  <si>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</si>
  <si>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</si>
  <si>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</si>
  <si>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</si>
  <si>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</si>
  <si>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</si>
  <si>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</si>
  <si>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</si>
  <si>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</si>
  <si>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</si>
  <si>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</si>
  <si>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</si>
  <si>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</si>
  <si>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</si>
  <si>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</si>
  <si>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</si>
  <si>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</si>
  <si>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</si>
  <si>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</si>
  <si>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</si>
  <si>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</si>
  <si>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</si>
  <si>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</si>
  <si>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</si>
  <si>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</si>
  <si>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</si>
  <si>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</si>
  <si>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</si>
  <si>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</si>
  <si>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</si>
  <si>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</si>
  <si>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</si>
  <si>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</si>
  <si>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</si>
  <si>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</si>
  <si>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</si>
  <si>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</si>
  <si>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</si>
  <si>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</si>
  <si>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</si>
  <si>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</si>
  <si>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</si>
  <si>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</si>
  <si>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</si>
  <si>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</si>
  <si>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</si>
  <si>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</si>
  <si>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</si>
  <si>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</si>
  <si>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</si>
  <si>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</si>
  <si>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</si>
  <si>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</si>
  <si>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</si>
  <si>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</si>
  <si>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</si>
  <si>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</si>
  <si>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</si>
  <si>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</si>
  <si>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</si>
  <si>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</si>
  <si>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</si>
  <si>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</si>
  <si>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</si>
  <si>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</si>
  <si>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</si>
  <si>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</si>
  <si>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</si>
  <si>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</si>
  <si>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</si>
  <si>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</si>
  <si>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</si>
  <si>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</si>
  <si>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</si>
  <si>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</si>
  <si>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</si>
  <si>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</si>
  <si>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</si>
  <si>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</si>
  <si>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</si>
  <si>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</si>
  <si>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</si>
  <si>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</si>
  <si>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</si>
  <si>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</si>
  <si>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</si>
  <si>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</si>
  <si>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</si>
  <si>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</si>
  <si>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</si>
  <si>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</si>
  <si>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</si>
  <si>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</si>
  <si>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</si>
  <si>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</si>
  <si>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</si>
  <si>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</si>
  <si>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</si>
  <si>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</si>
  <si>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</si>
  <si>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</si>
  <si>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</si>
  <si>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</si>
  <si>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</si>
  <si>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</si>
  <si>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</si>
  <si>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</si>
  <si>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</si>
  <si>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</si>
  <si>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</si>
  <si>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</si>
  <si>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</si>
  <si>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</si>
  <si>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</si>
  <si>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</si>
  <si>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</si>
  <si>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</si>
  <si>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</si>
  <si>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</si>
  <si>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</si>
  <si>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</si>
  <si>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</si>
  <si>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</si>
  <si>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</si>
  <si>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</si>
  <si>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</si>
  <si>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</si>
  <si>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</si>
  <si>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</si>
  <si>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</si>
  <si>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</si>
  <si>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</si>
  <si>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</si>
  <si>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</si>
  <si>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</si>
  <si>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</si>
  <si>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</si>
  <si>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</si>
  <si>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</si>
  <si>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</si>
  <si>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</si>
  <si>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</si>
  <si>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</si>
  <si>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</si>
  <si>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</si>
  <si>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</si>
  <si>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</si>
  <si>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</si>
  <si>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</si>
  <si>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</si>
  <si>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</si>
  <si>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</si>
  <si>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</si>
  <si>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</si>
  <si>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</si>
  <si>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</si>
  <si>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</si>
  <si>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</si>
  <si>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</si>
  <si>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</si>
  <si>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</si>
  <si>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</si>
  <si>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</si>
  <si>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</si>
  <si>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</si>
  <si>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</si>
  <si>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</si>
  <si>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</si>
  <si>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</si>
  <si>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</si>
  <si>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</si>
  <si>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</si>
  <si>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</si>
  <si>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</si>
  <si>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</si>
  <si>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</si>
  <si>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</si>
  <si>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</si>
  <si>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</si>
  <si>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</si>
  <si>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</si>
  <si>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</si>
  <si>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</si>
  <si>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</si>
  <si>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</si>
  <si>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</si>
  <si>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</si>
  <si>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</si>
  <si>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</si>
  <si>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</si>
  <si>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</si>
  <si>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</si>
  <si>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</si>
  <si>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</si>
  <si>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</si>
  <si>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</si>
  <si>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</si>
  <si>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</si>
  <si>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</si>
  <si>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</si>
  <si>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</si>
  <si>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</si>
  <si>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</si>
  <si>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</si>
  <si>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</si>
  <si>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</si>
  <si>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</si>
  <si>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</si>
  <si>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</si>
  <si>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</si>
  <si>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</si>
  <si>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</si>
  <si>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</si>
  <si>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</si>
  <si>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</si>
  <si>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</si>
  <si>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</si>
  <si>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</si>
  <si>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</si>
  <si>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</si>
  <si>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</si>
  <si>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</si>
  <si>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</si>
  <si>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</si>
  <si>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</si>
  <si>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</si>
  <si>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</si>
  <si>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</si>
  <si>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</si>
  <si>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</si>
  <si>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</si>
  <si>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</si>
  <si>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</si>
  <si>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</si>
  <si>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</si>
  <si>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</si>
  <si>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</si>
  <si>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</si>
  <si>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</si>
  <si>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</si>
  <si>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</si>
  <si>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</si>
  <si>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</si>
  <si>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</si>
  <si>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</si>
  <si>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</si>
  <si>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</si>
  <si>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</si>
  <si>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</si>
  <si>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</si>
  <si>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</si>
  <si>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</si>
  <si>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</si>
  <si>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</si>
  <si>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</si>
  <si>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</si>
  <si>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</si>
  <si>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</si>
  <si>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</si>
  <si>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</si>
  <si>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</si>
  <si>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</si>
  <si>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</si>
  <si>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</si>
  <si>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</si>
  <si>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</si>
  <si>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</si>
  <si>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</si>
  <si>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</si>
  <si>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</si>
  <si>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</si>
  <si>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</si>
  <si>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</si>
  <si>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</si>
  <si>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</si>
  <si>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</si>
  <si>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</si>
  <si>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</si>
  <si>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</si>
  <si>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</si>
  <si>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</si>
  <si>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</si>
  <si>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</si>
  <si>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</si>
  <si>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</si>
  <si>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</si>
  <si>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</si>
  <si>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</si>
  <si>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</si>
  <si>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</si>
  <si>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</si>
  <si>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</si>
  <si>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</si>
  <si>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</si>
  <si>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</si>
  <si>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</si>
  <si>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</si>
  <si>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</si>
  <si>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</si>
  <si>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</si>
  <si>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</si>
  <si>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</si>
  <si>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</si>
  <si>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</si>
  <si>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</si>
  <si>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</si>
  <si>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</si>
  <si>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</si>
  <si>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</si>
  <si>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</si>
  <si>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</si>
  <si>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</si>
  <si>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</si>
  <si>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</si>
  <si>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</si>
  <si>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</si>
  <si>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</si>
  <si>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</si>
  <si>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</si>
  <si>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</si>
  <si>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</si>
  <si>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</si>
  <si>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</si>
  <si>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</si>
  <si>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</si>
  <si>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</si>
  <si>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</si>
  <si>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</si>
  <si>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</si>
  <si>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</si>
  <si>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</si>
  <si>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</si>
  <si>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</si>
  <si>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</si>
  <si>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</si>
  <si>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</si>
  <si>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</si>
  <si>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</si>
  <si>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</si>
  <si>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</si>
  <si>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</si>
  <si>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</si>
  <si>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</si>
  <si>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</si>
  <si>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</si>
  <si>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</si>
  <si>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</si>
  <si>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</si>
  <si>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</si>
  <si>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</si>
  <si>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</si>
  <si>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</si>
  <si>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</si>
  <si>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</si>
  <si>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</si>
  <si>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</si>
  <si>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</si>
  <si>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</si>
  <si>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</si>
  <si>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</si>
  <si>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</si>
  <si>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</si>
  <si>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</si>
  <si>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</si>
  <si>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</si>
  <si>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</si>
  <si>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</si>
  <si>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</si>
  <si>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</si>
  <si>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</si>
  <si>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</si>
  <si>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</si>
  <si>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</si>
  <si>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</si>
  <si>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</si>
  <si>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</si>
  <si>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</si>
  <si>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</si>
  <si>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</si>
  <si>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</si>
  <si>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</si>
  <si>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</si>
  <si>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</si>
  <si>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</si>
  <si>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</si>
  <si>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</si>
  <si>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</si>
  <si>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</si>
  <si>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</si>
  <si>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</si>
  <si>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</si>
  <si>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</si>
  <si>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</si>
  <si>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</si>
  <si>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</si>
  <si>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</si>
  <si>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</si>
  <si>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</si>
  <si>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</si>
  <si>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</si>
  <si>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</si>
  <si>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</si>
  <si>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</si>
  <si>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</si>
  <si>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</si>
  <si>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</si>
  <si>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</si>
  <si>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</si>
  <si>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</si>
  <si>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</si>
  <si>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</si>
  <si>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</si>
  <si>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</si>
  <si>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</si>
  <si>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</si>
  <si>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</si>
  <si>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</si>
  <si>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</si>
  <si>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</si>
  <si>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</si>
  <si>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</si>
  <si>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</si>
  <si>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</si>
  <si>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</si>
  <si>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</si>
  <si>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</si>
  <si>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</si>
  <si>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</si>
  <si>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</si>
  <si>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</si>
  <si>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</si>
  <si>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</si>
  <si>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</si>
  <si>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</si>
  <si>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</si>
  <si>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</si>
  <si>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</si>
  <si>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</si>
  <si>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</si>
  <si>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</si>
  <si>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</si>
  <si>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</si>
  <si>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</si>
  <si>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</si>
  <si>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</si>
  <si>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</si>
  <si>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</si>
  <si>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</si>
  <si>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</si>
  <si>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</si>
  <si>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</si>
  <si>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</si>
  <si>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</si>
  <si>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</si>
  <si>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</si>
  <si>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</si>
  <si>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</si>
  <si>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</si>
  <si>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</si>
  <si>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</si>
  <si>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</si>
  <si>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</si>
  <si>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</si>
  <si>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</si>
  <si>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</si>
  <si>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</si>
  <si>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</si>
  <si>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</si>
  <si>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</si>
  <si>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</si>
  <si>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</si>
  <si>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</si>
  <si>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</si>
  <si>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</si>
  <si>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</si>
  <si>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</si>
  <si>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</si>
  <si>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</si>
  <si>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</si>
  <si>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</si>
  <si>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</si>
  <si>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</si>
  <si>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</si>
  <si>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</si>
  <si>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</si>
  <si>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</si>
  <si>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</si>
  <si>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</si>
  <si>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</si>
  <si>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</si>
  <si>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</si>
  <si>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</si>
  <si>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</si>
  <si>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</si>
  <si>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</si>
  <si>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</si>
  <si>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</si>
  <si>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</si>
  <si>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</si>
  <si>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</si>
  <si>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</si>
  <si>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</si>
  <si>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</si>
  <si>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</si>
  <si>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</si>
  <si>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</si>
  <si>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</si>
  <si>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</si>
  <si>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</si>
  <si>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</si>
  <si>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</si>
  <si>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</si>
  <si>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</si>
  <si>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</si>
  <si>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</si>
  <si>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</si>
  <si>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</si>
  <si>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</si>
  <si>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</si>
  <si>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</si>
  <si>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</si>
  <si>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</si>
  <si>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</si>
  <si>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</si>
  <si>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</si>
  <si>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</si>
  <si>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</si>
  <si>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</si>
  <si>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</si>
  <si>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</si>
  <si>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</si>
  <si>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</si>
  <si>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</si>
  <si>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</si>
  <si>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</si>
  <si>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</si>
  <si>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</si>
  <si>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</si>
  <si>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</si>
  <si>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</si>
  <si>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</si>
  <si>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</si>
  <si>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</si>
  <si>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</si>
  <si>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</si>
  <si>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</si>
  <si>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</si>
  <si>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</si>
  <si>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</si>
  <si>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</si>
  <si>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</si>
  <si>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</si>
  <si>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</si>
  <si>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</si>
  <si>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</si>
  <si>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</si>
  <si>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</si>
  <si>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</si>
  <si>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</si>
  <si>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</si>
  <si>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</si>
  <si>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</si>
  <si>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</si>
  <si>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</si>
  <si>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</si>
  <si>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</si>
  <si>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</si>
  <si>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</si>
  <si>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</si>
  <si>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</si>
  <si>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</si>
  <si>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</si>
  <si>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</si>
  <si>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</si>
  <si>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</si>
  <si>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</si>
  <si>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</si>
  <si>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</si>
  <si>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</si>
  <si>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</si>
  <si>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</si>
  <si>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</si>
  <si>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</si>
  <si>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</si>
  <si>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</si>
  <si>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</si>
  <si>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</si>
  <si>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</si>
  <si>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</si>
  <si>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</si>
  <si>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</si>
  <si>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</si>
  <si>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</si>
  <si>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</si>
  <si>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</si>
  <si>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</si>
  <si>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</si>
  <si>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</si>
  <si>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</si>
  <si>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</si>
  <si>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</si>
  <si>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</si>
  <si>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</si>
  <si>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</si>
  <si>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</si>
  <si>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</si>
  <si>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</si>
  <si>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</si>
  <si>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</si>
  <si>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</si>
  <si>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</si>
  <si>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</si>
  <si>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</si>
  <si>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</si>
  <si>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</si>
  <si>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</si>
  <si>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</si>
  <si>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</si>
  <si>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</si>
  <si>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</si>
  <si>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</si>
  <si>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</si>
  <si>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</si>
  <si>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</si>
  <si>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</si>
  <si>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</si>
  <si>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</si>
  <si>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</si>
  <si>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</si>
  <si>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</si>
  <si>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</si>
  <si>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</si>
  <si>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</si>
  <si>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</si>
  <si>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</si>
  <si>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</si>
  <si>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</si>
  <si>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</si>
  <si>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</si>
  <si>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</si>
  <si>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</si>
  <si>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</si>
  <si>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</si>
  <si>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</si>
  <si>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</si>
  <si>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</si>
  <si>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</si>
  <si>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</si>
  <si>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</si>
  <si>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</si>
  <si>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</si>
  <si>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</si>
  <si>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</si>
  <si>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</si>
  <si>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</si>
  <si>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</si>
  <si>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</si>
  <si>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</si>
  <si>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</si>
  <si>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</si>
  <si>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</si>
  <si>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</si>
  <si>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</si>
  <si>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</si>
  <si>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</si>
  <si>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</si>
  <si>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</si>
  <si>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</si>
  <si>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</si>
  <si>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</si>
  <si>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</si>
  <si>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</si>
  <si>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</si>
  <si>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</si>
  <si>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</si>
  <si>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</si>
  <si>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</si>
  <si>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</si>
  <si>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</si>
  <si>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</si>
  <si>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</si>
  <si>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</si>
  <si>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</si>
  <si>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</si>
  <si>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</si>
  <si>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</si>
  <si>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</si>
  <si>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</si>
  <si>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</si>
  <si>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</si>
  <si>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</si>
  <si>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</si>
  <si>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</si>
  <si>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</si>
  <si>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</si>
  <si>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</si>
  <si>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</si>
  <si>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</si>
  <si>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</si>
  <si>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</si>
  <si>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</si>
  <si>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</si>
  <si>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</si>
  <si>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</si>
  <si>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</si>
  <si>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</si>
  <si>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</si>
  <si>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</si>
  <si>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</si>
  <si>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</si>
  <si>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</si>
  <si>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</si>
  <si>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</si>
  <si>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</si>
  <si>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</si>
  <si>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</si>
  <si>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</si>
  <si>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</si>
  <si>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</si>
  <si>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</si>
  <si>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</si>
  <si>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</si>
  <si>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</si>
  <si>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</si>
  <si>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</si>
  <si>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</si>
  <si>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</si>
  <si>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</si>
  <si>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</si>
  <si>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</si>
  <si>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</si>
  <si>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</si>
  <si>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</si>
  <si>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</si>
  <si>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</si>
  <si>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</si>
  <si>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</si>
  <si>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</si>
  <si>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</si>
  <si>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</si>
  <si>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Сремска Митровица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</si>
</sst>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1014</c:v>
                </c:pt>
                <c:pt idx="1">
                  <c:v>1191</c:v>
                </c:pt>
                <c:pt idx="2">
                  <c:v>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1027</c:v>
                </c:pt>
                <c:pt idx="1">
                  <c:v>1195</c:v>
                </c:pt>
                <c:pt idx="2">
                  <c:v>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46432"/>
        <c:axId val="116947968"/>
      </c:barChart>
      <c:catAx>
        <c:axId val="11694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47968"/>
        <c:crosses val="autoZero"/>
        <c:auto val="1"/>
        <c:lblAlgn val="ctr"/>
        <c:lblOffset val="100"/>
        <c:noMultiLvlLbl val="0"/>
      </c:catAx>
      <c:valAx>
        <c:axId val="11694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464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3214</c:v>
                </c:pt>
                <c:pt idx="1">
                  <c:v>2915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200640"/>
        <c:axId val="121202176"/>
      </c:barChart>
      <c:catAx>
        <c:axId val="12120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202176"/>
        <c:crosses val="autoZero"/>
        <c:auto val="1"/>
        <c:lblAlgn val="ctr"/>
        <c:lblOffset val="100"/>
        <c:noMultiLvlLbl val="0"/>
      </c:catAx>
      <c:valAx>
        <c:axId val="1212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00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2016</c:v>
                </c:pt>
                <c:pt idx="1">
                  <c:v>1668</c:v>
                </c:pt>
                <c:pt idx="2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214848"/>
        <c:axId val="121216384"/>
      </c:barChart>
      <c:catAx>
        <c:axId val="12121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16384"/>
        <c:crosses val="autoZero"/>
        <c:auto val="1"/>
        <c:lblAlgn val="ctr"/>
        <c:lblOffset val="100"/>
        <c:noMultiLvlLbl val="0"/>
      </c:catAx>
      <c:valAx>
        <c:axId val="12121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14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116</c:v>
                </c:pt>
                <c:pt idx="1">
                  <c:v>111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239808"/>
        <c:axId val="121765888"/>
      </c:barChart>
      <c:catAx>
        <c:axId val="12123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65888"/>
        <c:crosses val="autoZero"/>
        <c:auto val="1"/>
        <c:lblAlgn val="ctr"/>
        <c:lblOffset val="100"/>
        <c:noMultiLvlLbl val="0"/>
      </c:catAx>
      <c:valAx>
        <c:axId val="121765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123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58</c:v>
                </c:pt>
                <c:pt idx="1">
                  <c:v>57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794944"/>
        <c:axId val="121796480"/>
      </c:barChart>
      <c:catAx>
        <c:axId val="12179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96480"/>
        <c:crosses val="autoZero"/>
        <c:auto val="1"/>
        <c:lblAlgn val="ctr"/>
        <c:lblOffset val="100"/>
        <c:noMultiLvlLbl val="0"/>
      </c:catAx>
      <c:valAx>
        <c:axId val="12179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94944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116</c:v>
                </c:pt>
                <c:pt idx="1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19136"/>
        <c:axId val="121820672"/>
      </c:barChart>
      <c:catAx>
        <c:axId val="12181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20672"/>
        <c:crosses val="autoZero"/>
        <c:auto val="1"/>
        <c:lblAlgn val="ctr"/>
        <c:lblOffset val="100"/>
        <c:noMultiLvlLbl val="0"/>
      </c:catAx>
      <c:valAx>
        <c:axId val="121820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1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244.42699999999999</c:v>
                </c:pt>
                <c:pt idx="1">
                  <c:v>244.42699999999999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38976"/>
        <c:axId val="121853056"/>
      </c:barChart>
      <c:catAx>
        <c:axId val="12183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53056"/>
        <c:crosses val="autoZero"/>
        <c:auto val="1"/>
        <c:lblAlgn val="ctr"/>
        <c:lblOffset val="100"/>
        <c:noMultiLvlLbl val="0"/>
      </c:catAx>
      <c:valAx>
        <c:axId val="1218530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38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24797</c:v>
                </c:pt>
                <c:pt idx="1">
                  <c:v>23477</c:v>
                </c:pt>
                <c:pt idx="2">
                  <c:v>22701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65728"/>
        <c:axId val="121867264"/>
      </c:barChart>
      <c:catAx>
        <c:axId val="1218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67264"/>
        <c:crosses val="autoZero"/>
        <c:auto val="1"/>
        <c:lblAlgn val="ctr"/>
        <c:lblOffset val="100"/>
        <c:noMultiLvlLbl val="0"/>
      </c:catAx>
      <c:valAx>
        <c:axId val="12186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6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1.3</c:v>
                </c:pt>
                <c:pt idx="1">
                  <c:v>1.4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84032"/>
        <c:axId val="121894016"/>
      </c:barChart>
      <c:catAx>
        <c:axId val="12188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94016"/>
        <c:crosses val="autoZero"/>
        <c:auto val="1"/>
        <c:lblAlgn val="ctr"/>
        <c:lblOffset val="100"/>
        <c:noMultiLvlLbl val="0"/>
      </c:catAx>
      <c:valAx>
        <c:axId val="1218940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840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11.9</c:v>
                </c:pt>
                <c:pt idx="1">
                  <c:v>12.5</c:v>
                </c:pt>
                <c:pt idx="2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23072"/>
        <c:axId val="121924608"/>
      </c:barChart>
      <c:catAx>
        <c:axId val="12192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24608"/>
        <c:crosses val="autoZero"/>
        <c:auto val="1"/>
        <c:lblAlgn val="ctr"/>
        <c:lblOffset val="100"/>
        <c:noMultiLvlLbl val="0"/>
      </c:catAx>
      <c:valAx>
        <c:axId val="12192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2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16.380766642402932</c:v>
                </c:pt>
                <c:pt idx="1">
                  <c:v>61.761272335224071</c:v>
                </c:pt>
                <c:pt idx="2">
                  <c:v>21.857961022372994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249</c:v>
                </c:pt>
                <c:pt idx="1">
                  <c:v>384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106</c:v>
                </c:pt>
                <c:pt idx="1">
                  <c:v>155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68832"/>
        <c:axId val="116970624"/>
      </c:barChart>
      <c:catAx>
        <c:axId val="11696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70624"/>
        <c:crosses val="autoZero"/>
        <c:auto val="1"/>
        <c:lblAlgn val="ctr"/>
        <c:lblOffset val="100"/>
        <c:noMultiLvlLbl val="0"/>
      </c:catAx>
      <c:valAx>
        <c:axId val="11697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6883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78</c:v>
                </c:pt>
                <c:pt idx="1">
                  <c:v>78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987840"/>
        <c:axId val="121989376"/>
      </c:barChart>
      <c:catAx>
        <c:axId val="12198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89376"/>
        <c:crosses val="autoZero"/>
        <c:auto val="1"/>
        <c:lblAlgn val="ctr"/>
        <c:lblOffset val="100"/>
        <c:noMultiLvlLbl val="0"/>
      </c:catAx>
      <c:valAx>
        <c:axId val="12198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98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11</c:v>
                </c:pt>
                <c:pt idx="1">
                  <c:v>14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360960"/>
        <c:axId val="122362496"/>
      </c:barChart>
      <c:catAx>
        <c:axId val="1223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62496"/>
        <c:crosses val="autoZero"/>
        <c:auto val="1"/>
        <c:lblAlgn val="ctr"/>
        <c:lblOffset val="100"/>
        <c:noMultiLvlLbl val="0"/>
      </c:catAx>
      <c:valAx>
        <c:axId val="12236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360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108.4</c:v>
                </c:pt>
                <c:pt idx="1">
                  <c:v>112.4</c:v>
                </c:pt>
                <c:pt idx="2">
                  <c:v>108.2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116.8</c:v>
                </c:pt>
                <c:pt idx="1">
                  <c:v>117.3</c:v>
                </c:pt>
                <c:pt idx="2">
                  <c:v>104.3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02304"/>
        <c:axId val="122403840"/>
      </c:barChart>
      <c:catAx>
        <c:axId val="12240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03840"/>
        <c:crosses val="autoZero"/>
        <c:auto val="1"/>
        <c:lblAlgn val="ctr"/>
        <c:lblOffset val="100"/>
        <c:noMultiLvlLbl val="0"/>
      </c:catAx>
      <c:valAx>
        <c:axId val="1224038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0230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1326</c:v>
                </c:pt>
                <c:pt idx="1">
                  <c:v>1161</c:v>
                </c:pt>
                <c:pt idx="2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503168"/>
        <c:axId val="122504704"/>
      </c:barChart>
      <c:catAx>
        <c:axId val="12250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04704"/>
        <c:crosses val="autoZero"/>
        <c:auto val="1"/>
        <c:lblAlgn val="ctr"/>
        <c:lblOffset val="100"/>
        <c:noMultiLvlLbl val="0"/>
      </c:catAx>
      <c:valAx>
        <c:axId val="12250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0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29</c:v>
                </c:pt>
                <c:pt idx="1">
                  <c:v>42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54</c:v>
                </c:pt>
                <c:pt idx="1">
                  <c:v>45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31840"/>
        <c:axId val="122533376"/>
      </c:barChart>
      <c:catAx>
        <c:axId val="12253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33376"/>
        <c:crosses val="autoZero"/>
        <c:auto val="1"/>
        <c:lblAlgn val="ctr"/>
        <c:lblOffset val="100"/>
        <c:noMultiLvlLbl val="0"/>
      </c:catAx>
      <c:valAx>
        <c:axId val="12253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3184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174</c:v>
                </c:pt>
                <c:pt idx="1">
                  <c:v>191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287</c:v>
                </c:pt>
                <c:pt idx="1">
                  <c:v>309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642816"/>
        <c:axId val="122644352"/>
      </c:barChart>
      <c:catAx>
        <c:axId val="12264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44352"/>
        <c:crosses val="autoZero"/>
        <c:auto val="1"/>
        <c:lblAlgn val="ctr"/>
        <c:lblOffset val="100"/>
        <c:noMultiLvlLbl val="0"/>
      </c:catAx>
      <c:valAx>
        <c:axId val="12264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4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2.0532611830629985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2.2565271730919778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2.1906030682177144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2.4364450426446553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2.3320652099270713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2.4227108541291837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2.6149894933457856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2.9816923267088762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3.1437557511914411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3.4651357624534751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3.5310598673277389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3.8538132974413206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4.1559654447816952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4.1848072406641856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3.5296864484761916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2.0711156281331116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1.6687039046297949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1.0863743115738007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738944"/>
        <c:axId val="122818560"/>
      </c:barChart>
      <c:catAx>
        <c:axId val="1227389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2818560"/>
        <c:crosses val="autoZero"/>
        <c:auto val="1"/>
        <c:lblAlgn val="ctr"/>
        <c:lblOffset val="100"/>
        <c:noMultiLvlLbl val="0"/>
      </c:catAx>
      <c:valAx>
        <c:axId val="1228185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27389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2.2702613616074494</c:v>
                </c:pt>
                <c:pt idx="1">
                  <c:v>2.2826221312713737</c:v>
                </c:pt>
                <c:pt idx="2">
                  <c:v>2.3911222205435991</c:v>
                </c:pt>
                <c:pt idx="3">
                  <c:v>2.5518122261746163</c:v>
                </c:pt>
                <c:pt idx="4">
                  <c:v>2.5985084671272198</c:v>
                </c:pt>
                <c:pt idx="5">
                  <c:v>2.9967999340758951</c:v>
                </c:pt>
                <c:pt idx="6">
                  <c:v>3.2810976363461566</c:v>
                </c:pt>
                <c:pt idx="7">
                  <c:v>3.5626485009133235</c:v>
                </c:pt>
                <c:pt idx="8">
                  <c:v>3.8634272294021508</c:v>
                </c:pt>
                <c:pt idx="9">
                  <c:v>3.7384461139113596</c:v>
                </c:pt>
                <c:pt idx="10">
                  <c:v>3.5063383279998903</c:v>
                </c:pt>
                <c:pt idx="11">
                  <c:v>3.9005095383939237</c:v>
                </c:pt>
                <c:pt idx="12">
                  <c:v>3.7604208155361141</c:v>
                </c:pt>
                <c:pt idx="13">
                  <c:v>3.5942371344989081</c:v>
                </c:pt>
                <c:pt idx="14">
                  <c:v>2.7097553941025394</c:v>
                </c:pt>
                <c:pt idx="15">
                  <c:v>1.3679251761409676</c:v>
                </c:pt>
                <c:pt idx="16">
                  <c:v>1.053412259136669</c:v>
                </c:pt>
                <c:pt idx="17">
                  <c:v>0.59194352501682435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839040"/>
        <c:axId val="122840576"/>
      </c:barChart>
      <c:catAx>
        <c:axId val="1228390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2840576"/>
        <c:crosses val="autoZero"/>
        <c:auto val="1"/>
        <c:lblAlgn val="ctr"/>
        <c:lblOffset val="100"/>
        <c:noMultiLvlLbl val="0"/>
      </c:catAx>
      <c:valAx>
        <c:axId val="1228405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8390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0.17438173747622066</c:v>
                </c:pt>
                <c:pt idx="1">
                  <c:v>0.14701652337882323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2.1464806594800252</c:v>
                </c:pt>
                <c:pt idx="1">
                  <c:v>0.70951452587171215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7.4064679771718449</c:v>
                </c:pt>
                <c:pt idx="1">
                  <c:v>4.0781105180734443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20.453392517438175</c:v>
                </c:pt>
                <c:pt idx="1">
                  <c:v>17.721883089903802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51.192136968928345</c:v>
                </c:pt>
                <c:pt idx="1">
                  <c:v>62.344593946754443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5.7545973367152818</c:v>
                </c:pt>
                <c:pt idx="1">
                  <c:v>4.5702962702547225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12.872542802790107</c:v>
                </c:pt>
                <c:pt idx="1">
                  <c:v>10.428585125763048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922112"/>
        <c:axId val="122923648"/>
      </c:barChart>
      <c:catAx>
        <c:axId val="12292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923648"/>
        <c:crosses val="autoZero"/>
        <c:auto val="1"/>
        <c:lblAlgn val="ctr"/>
        <c:lblOffset val="100"/>
        <c:noMultiLvlLbl val="0"/>
      </c:catAx>
      <c:valAx>
        <c:axId val="122923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922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28.54153455928979</c:v>
                </c:pt>
                <c:pt idx="1">
                  <c:v>25.168589600178976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30.583386176284083</c:v>
                </c:pt>
                <c:pt idx="1">
                  <c:v>38.173159896449235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40.672162333544705</c:v>
                </c:pt>
                <c:pt idx="1">
                  <c:v>36.412157627281154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0.20291693088142043</c:v>
                </c:pt>
                <c:pt idx="1">
                  <c:v>0.2460928760906389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992128"/>
        <c:axId val="122993664"/>
      </c:barChart>
      <c:catAx>
        <c:axId val="12299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993664"/>
        <c:crosses val="autoZero"/>
        <c:auto val="1"/>
        <c:lblAlgn val="ctr"/>
        <c:lblOffset val="100"/>
        <c:noMultiLvlLbl val="0"/>
      </c:catAx>
      <c:valAx>
        <c:axId val="12299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992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1598</c:v>
                </c:pt>
                <c:pt idx="1">
                  <c:v>1269</c:v>
                </c:pt>
                <c:pt idx="2">
                  <c:v>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1283</c:v>
                </c:pt>
                <c:pt idx="1">
                  <c:v>1058</c:v>
                </c:pt>
                <c:pt idx="2">
                  <c:v>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50176"/>
        <c:axId val="117651712"/>
      </c:barChart>
      <c:catAx>
        <c:axId val="1176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51712"/>
        <c:crosses val="autoZero"/>
        <c:auto val="1"/>
        <c:lblAlgn val="ctr"/>
        <c:lblOffset val="100"/>
        <c:noMultiLvlLbl val="0"/>
      </c:catAx>
      <c:valAx>
        <c:axId val="11765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50176"/>
        <c:crosses val="autoZero"/>
        <c:crossBetween val="between"/>
        <c:majorUnit val="3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21</c:v>
                </c:pt>
                <c:pt idx="3">
                  <c:v>27</c:v>
                </c:pt>
                <c:pt idx="4">
                  <c:v>32</c:v>
                </c:pt>
                <c:pt idx="5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21</c:v>
                </c:pt>
                <c:pt idx="3">
                  <c:v>32</c:v>
                </c:pt>
                <c:pt idx="4">
                  <c:v>19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017088"/>
        <c:axId val="123018624"/>
      </c:barChart>
      <c:catAx>
        <c:axId val="123017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18624"/>
        <c:crosses val="autoZero"/>
        <c:auto val="1"/>
        <c:lblAlgn val="ctr"/>
        <c:lblOffset val="100"/>
        <c:noMultiLvlLbl val="0"/>
      </c:catAx>
      <c:valAx>
        <c:axId val="123018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17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1.06</c:v>
                </c:pt>
                <c:pt idx="1">
                  <c:v>0.32</c:v>
                </c:pt>
                <c:pt idx="3">
                  <c:v>0.44</c:v>
                </c:pt>
                <c:pt idx="4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075968"/>
        <c:axId val="123077760"/>
      </c:barChart>
      <c:catAx>
        <c:axId val="12307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77760"/>
        <c:crosses val="autoZero"/>
        <c:auto val="1"/>
        <c:lblAlgn val="ctr"/>
        <c:lblOffset val="100"/>
        <c:noMultiLvlLbl val="0"/>
      </c:catAx>
      <c:valAx>
        <c:axId val="1230777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759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23.076923076923077</c:v>
                </c:pt>
                <c:pt idx="1">
                  <c:v>63.90120329322356</c:v>
                </c:pt>
                <c:pt idx="2">
                  <c:v>14.549685190254586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76.923076923076934</c:v>
                </c:pt>
                <c:pt idx="1">
                  <c:v>36.09879670677644</c:v>
                </c:pt>
                <c:pt idx="2">
                  <c:v>85.450314809745421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116928"/>
        <c:axId val="123126912"/>
      </c:barChart>
      <c:catAx>
        <c:axId val="12311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26912"/>
        <c:crosses val="autoZero"/>
        <c:auto val="1"/>
        <c:lblAlgn val="ctr"/>
        <c:lblOffset val="100"/>
        <c:noMultiLvlLbl val="0"/>
      </c:catAx>
      <c:valAx>
        <c:axId val="1231269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169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287</c:v>
                </c:pt>
                <c:pt idx="1">
                  <c:v>307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327</c:v>
                </c:pt>
                <c:pt idx="1">
                  <c:v>349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191296"/>
        <c:axId val="123192832"/>
      </c:barChart>
      <c:catAx>
        <c:axId val="1231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192832"/>
        <c:crosses val="autoZero"/>
        <c:auto val="1"/>
        <c:lblAlgn val="ctr"/>
        <c:lblOffset val="100"/>
        <c:noMultiLvlLbl val="0"/>
      </c:catAx>
      <c:valAx>
        <c:axId val="123192832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19129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585</c:v>
                </c:pt>
                <c:pt idx="1">
                  <c:v>729</c:v>
                </c:pt>
                <c:pt idx="2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635</c:v>
                </c:pt>
                <c:pt idx="1">
                  <c:v>753</c:v>
                </c:pt>
                <c:pt idx="2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253120"/>
        <c:axId val="123254656"/>
      </c:barChart>
      <c:catAx>
        <c:axId val="1232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254656"/>
        <c:crosses val="autoZero"/>
        <c:auto val="1"/>
        <c:lblAlgn val="ctr"/>
        <c:lblOffset val="100"/>
        <c:noMultiLvlLbl val="0"/>
      </c:catAx>
      <c:valAx>
        <c:axId val="12325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2531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25.201700355686651</c:v>
                </c:pt>
                <c:pt idx="1">
                  <c:v>29.702970297029701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27.275093259304239</c:v>
                </c:pt>
                <c:pt idx="1">
                  <c:v>29.085765719429084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17.220438969376247</c:v>
                </c:pt>
                <c:pt idx="1">
                  <c:v>19.13977111996914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13.715624186692112</c:v>
                </c:pt>
                <c:pt idx="1">
                  <c:v>14.382152500964382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8.84878979786588</c:v>
                </c:pt>
                <c:pt idx="1">
                  <c:v>5.1240838369551245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7.7383534310748683</c:v>
                </c:pt>
                <c:pt idx="1">
                  <c:v>2.5652565256525652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3331712"/>
        <c:axId val="123333248"/>
      </c:barChart>
      <c:catAx>
        <c:axId val="123331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33248"/>
        <c:crosses val="autoZero"/>
        <c:auto val="1"/>
        <c:lblAlgn val="ctr"/>
        <c:lblOffset val="100"/>
        <c:noMultiLvlLbl val="0"/>
      </c:catAx>
      <c:valAx>
        <c:axId val="123333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31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53.28</c:v>
                </c:pt>
                <c:pt idx="1">
                  <c:v>39.61</c:v>
                </c:pt>
                <c:pt idx="2">
                  <c:v>5.82</c:v>
                </c:pt>
                <c:pt idx="3">
                  <c:v>0.97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56.43</c:v>
                </c:pt>
                <c:pt idx="1">
                  <c:v>34.76</c:v>
                </c:pt>
                <c:pt idx="2">
                  <c:v>7.37</c:v>
                </c:pt>
                <c:pt idx="3">
                  <c:v>1.08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3374976"/>
        <c:axId val="123384960"/>
      </c:barChart>
      <c:catAx>
        <c:axId val="12337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84960"/>
        <c:crosses val="autoZero"/>
        <c:auto val="1"/>
        <c:lblAlgn val="ctr"/>
        <c:lblOffset val="100"/>
        <c:noMultiLvlLbl val="0"/>
      </c:catAx>
      <c:valAx>
        <c:axId val="123384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749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60207</c:v>
                </c:pt>
                <c:pt idx="1">
                  <c:v>67212</c:v>
                </c:pt>
                <c:pt idx="2">
                  <c:v>77152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49568"/>
        <c:axId val="123551104"/>
      </c:barChart>
      <c:catAx>
        <c:axId val="1235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51104"/>
        <c:crosses val="autoZero"/>
        <c:auto val="1"/>
        <c:lblAlgn val="ctr"/>
        <c:lblOffset val="100"/>
        <c:noMultiLvlLbl val="0"/>
      </c:catAx>
      <c:valAx>
        <c:axId val="12355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49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10964</c:v>
                </c:pt>
                <c:pt idx="1">
                  <c:v>11308</c:v>
                </c:pt>
                <c:pt idx="2">
                  <c:v>11621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13060</c:v>
                </c:pt>
                <c:pt idx="1">
                  <c:v>13247</c:v>
                </c:pt>
                <c:pt idx="2">
                  <c:v>13280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82336"/>
        <c:axId val="123583872"/>
      </c:barChart>
      <c:catAx>
        <c:axId val="12358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83872"/>
        <c:crosses val="autoZero"/>
        <c:auto val="1"/>
        <c:lblAlgn val="ctr"/>
        <c:lblOffset val="100"/>
        <c:noMultiLvlLbl val="0"/>
      </c:catAx>
      <c:valAx>
        <c:axId val="12358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823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28.7</c:v>
                </c:pt>
                <c:pt idx="1">
                  <c:v>17</c:v>
                </c:pt>
                <c:pt idx="2">
                  <c:v>0.7</c:v>
                </c:pt>
                <c:pt idx="3">
                  <c:v>53.599999999999994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21.1</c:v>
                </c:pt>
                <c:pt idx="1">
                  <c:v>44.7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78.374347501864278</c:v>
                </c:pt>
                <c:pt idx="1">
                  <c:v>84.238714613618967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21.625652498135718</c:v>
                </c:pt>
                <c:pt idx="1">
                  <c:v>15.761285386381024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024704"/>
        <c:axId val="124026240"/>
      </c:barChart>
      <c:catAx>
        <c:axId val="124024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026240"/>
        <c:crosses val="autoZero"/>
        <c:auto val="1"/>
        <c:lblAlgn val="ctr"/>
        <c:lblOffset val="100"/>
        <c:noMultiLvlLbl val="0"/>
      </c:catAx>
      <c:valAx>
        <c:axId val="124026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0247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6.7</c:v>
                </c:pt>
                <c:pt idx="1">
                  <c:v>6.7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51840"/>
        <c:axId val="124053376"/>
      </c:barChart>
      <c:catAx>
        <c:axId val="1240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53376"/>
        <c:crosses val="autoZero"/>
        <c:auto val="1"/>
        <c:lblAlgn val="ctr"/>
        <c:lblOffset val="100"/>
        <c:noMultiLvlLbl val="0"/>
      </c:catAx>
      <c:valAx>
        <c:axId val="12405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5184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21.4</c:v>
                </c:pt>
                <c:pt idx="1">
                  <c:v>20.3</c:v>
                </c:pt>
                <c:pt idx="2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225792"/>
        <c:axId val="124235776"/>
      </c:barChart>
      <c:catAx>
        <c:axId val="1242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35776"/>
        <c:crosses val="autoZero"/>
        <c:auto val="1"/>
        <c:lblAlgn val="ctr"/>
        <c:lblOffset val="100"/>
        <c:noMultiLvlLbl val="0"/>
      </c:catAx>
      <c:valAx>
        <c:axId val="1242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2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3.48</c:v>
                </c:pt>
                <c:pt idx="1">
                  <c:v>0</c:v>
                </c:pt>
                <c:pt idx="2">
                  <c:v>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5.73</c:v>
                </c:pt>
                <c:pt idx="2">
                  <c:v>3.17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270848"/>
        <c:axId val="124276736"/>
      </c:barChart>
      <c:catAx>
        <c:axId val="12427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76736"/>
        <c:crosses val="autoZero"/>
        <c:auto val="1"/>
        <c:lblAlgn val="ctr"/>
        <c:lblOffset val="100"/>
        <c:noMultiLvlLbl val="0"/>
      </c:catAx>
      <c:valAx>
        <c:axId val="12427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27084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1625</c:v>
                </c:pt>
                <c:pt idx="1">
                  <c:v>2746</c:v>
                </c:pt>
                <c:pt idx="2">
                  <c:v>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715</c:v>
                </c:pt>
                <c:pt idx="1">
                  <c:v>1565</c:v>
                </c:pt>
                <c:pt idx="2">
                  <c:v>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67456"/>
        <c:axId val="124493824"/>
      </c:barChart>
      <c:catAx>
        <c:axId val="124467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93824"/>
        <c:crosses val="autoZero"/>
        <c:auto val="1"/>
        <c:lblAlgn val="ctr"/>
        <c:lblOffset val="100"/>
        <c:noMultiLvlLbl val="0"/>
      </c:catAx>
      <c:valAx>
        <c:axId val="124493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467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4679</c:v>
                </c:pt>
                <c:pt idx="1">
                  <c:v>5607</c:v>
                </c:pt>
                <c:pt idx="2">
                  <c:v>9210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1232</c:v>
                </c:pt>
                <c:pt idx="1">
                  <c:v>2310</c:v>
                </c:pt>
                <c:pt idx="2">
                  <c:v>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94816"/>
        <c:axId val="124604800"/>
      </c:barChart>
      <c:catAx>
        <c:axId val="12459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04800"/>
        <c:crosses val="autoZero"/>
        <c:auto val="1"/>
        <c:lblAlgn val="ctr"/>
        <c:lblOffset val="100"/>
        <c:noMultiLvlLbl val="0"/>
      </c:catAx>
      <c:valAx>
        <c:axId val="124604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594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2.9</c:v>
                </c:pt>
                <c:pt idx="1">
                  <c:v>2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1.7</c:v>
                </c:pt>
                <c:pt idx="1">
                  <c:v>1.5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640256"/>
        <c:axId val="124658432"/>
      </c:barChart>
      <c:catAx>
        <c:axId val="12464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58432"/>
        <c:crosses val="autoZero"/>
        <c:auto val="1"/>
        <c:lblAlgn val="ctr"/>
        <c:lblOffset val="100"/>
        <c:noMultiLvlLbl val="0"/>
      </c:catAx>
      <c:valAx>
        <c:axId val="124658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64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28.8</c:v>
                </c:pt>
                <c:pt idx="1">
                  <c:v>30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36.6</c:v>
                </c:pt>
                <c:pt idx="2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689792"/>
        <c:axId val="124695680"/>
      </c:barChart>
      <c:catAx>
        <c:axId val="1246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95680"/>
        <c:crosses val="autoZero"/>
        <c:auto val="1"/>
        <c:lblAlgn val="ctr"/>
        <c:lblOffset val="100"/>
        <c:noMultiLvlLbl val="0"/>
      </c:catAx>
      <c:valAx>
        <c:axId val="124695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897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7668.45</c:v>
                </c:pt>
                <c:pt idx="1">
                  <c:v>2403.9299999999998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824960"/>
        <c:axId val="124839040"/>
      </c:barChart>
      <c:catAx>
        <c:axId val="124824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39040"/>
        <c:crosses val="autoZero"/>
        <c:auto val="1"/>
        <c:lblAlgn val="ctr"/>
        <c:lblOffset val="100"/>
        <c:noMultiLvlLbl val="0"/>
      </c:catAx>
      <c:valAx>
        <c:axId val="12483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2496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42</c:v>
                </c:pt>
                <c:pt idx="1">
                  <c:v>43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99712"/>
        <c:axId val="124901248"/>
      </c:barChart>
      <c:catAx>
        <c:axId val="12489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01248"/>
        <c:crosses val="autoZero"/>
        <c:auto val="1"/>
        <c:lblAlgn val="ctr"/>
        <c:lblOffset val="100"/>
        <c:noMultiLvlLbl val="0"/>
      </c:catAx>
      <c:valAx>
        <c:axId val="12490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997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23.8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48.5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781248"/>
        <c:axId val="117782784"/>
      </c:barChart>
      <c:catAx>
        <c:axId val="11778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82784"/>
        <c:crosses val="autoZero"/>
        <c:auto val="1"/>
        <c:lblAlgn val="ctr"/>
        <c:lblOffset val="100"/>
        <c:noMultiLvlLbl val="0"/>
      </c:catAx>
      <c:valAx>
        <c:axId val="11778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812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1014</c:v>
                </c:pt>
                <c:pt idx="1">
                  <c:v>1191</c:v>
                </c:pt>
                <c:pt idx="2">
                  <c:v>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1027</c:v>
                </c:pt>
                <c:pt idx="1">
                  <c:v>1195</c:v>
                </c:pt>
                <c:pt idx="2">
                  <c:v>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050304"/>
        <c:axId val="126051840"/>
      </c:barChart>
      <c:catAx>
        <c:axId val="1260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51840"/>
        <c:crosses val="autoZero"/>
        <c:auto val="1"/>
        <c:lblAlgn val="ctr"/>
        <c:lblOffset val="100"/>
        <c:noMultiLvlLbl val="0"/>
      </c:catAx>
      <c:valAx>
        <c:axId val="12605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50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249</c:v>
                </c:pt>
                <c:pt idx="1">
                  <c:v>384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106</c:v>
                </c:pt>
                <c:pt idx="1">
                  <c:v>155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083456"/>
        <c:axId val="126084992"/>
      </c:barChart>
      <c:catAx>
        <c:axId val="1260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84992"/>
        <c:crosses val="autoZero"/>
        <c:auto val="1"/>
        <c:lblAlgn val="ctr"/>
        <c:lblOffset val="100"/>
        <c:noMultiLvlLbl val="0"/>
      </c:catAx>
      <c:valAx>
        <c:axId val="12608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83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1598</c:v>
                </c:pt>
                <c:pt idx="1">
                  <c:v>1269</c:v>
                </c:pt>
                <c:pt idx="2">
                  <c:v>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1283</c:v>
                </c:pt>
                <c:pt idx="1">
                  <c:v>1058</c:v>
                </c:pt>
                <c:pt idx="2">
                  <c:v>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141184"/>
        <c:axId val="126142720"/>
      </c:barChart>
      <c:catAx>
        <c:axId val="12614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42720"/>
        <c:crosses val="autoZero"/>
        <c:auto val="1"/>
        <c:lblAlgn val="ctr"/>
        <c:lblOffset val="100"/>
        <c:noMultiLvlLbl val="0"/>
      </c:catAx>
      <c:valAx>
        <c:axId val="12614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41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21.1</c:v>
                </c:pt>
                <c:pt idx="1">
                  <c:v>44.7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23.8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48.5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27.7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6272640"/>
        <c:axId val="126274176"/>
      </c:barChart>
      <c:catAx>
        <c:axId val="126272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6274176"/>
        <c:crosses val="autoZero"/>
        <c:auto val="1"/>
        <c:lblAlgn val="ctr"/>
        <c:lblOffset val="100"/>
        <c:noMultiLvlLbl val="0"/>
      </c:catAx>
      <c:valAx>
        <c:axId val="126274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272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6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7256064"/>
        <c:axId val="127257600"/>
      </c:barChart>
      <c:catAx>
        <c:axId val="127256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257600"/>
        <c:crosses val="autoZero"/>
        <c:auto val="1"/>
        <c:lblAlgn val="ctr"/>
        <c:lblOffset val="100"/>
        <c:noMultiLvlLbl val="0"/>
      </c:catAx>
      <c:valAx>
        <c:axId val="12725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256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389</c:v>
                </c:pt>
                <c:pt idx="1">
                  <c:v>865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235</c:v>
                </c:pt>
                <c:pt idx="1">
                  <c:v>438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945344"/>
        <c:axId val="127967616"/>
      </c:barChart>
      <c:catAx>
        <c:axId val="12794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967616"/>
        <c:crosses val="autoZero"/>
        <c:auto val="1"/>
        <c:lblAlgn val="ctr"/>
        <c:lblOffset val="100"/>
        <c:noMultiLvlLbl val="0"/>
      </c:catAx>
      <c:valAx>
        <c:axId val="12796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94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109</c:v>
                </c:pt>
                <c:pt idx="1">
                  <c:v>264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65</c:v>
                </c:pt>
                <c:pt idx="1">
                  <c:v>249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990784"/>
        <c:axId val="128471808"/>
      </c:barChart>
      <c:catAx>
        <c:axId val="1279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471808"/>
        <c:crosses val="autoZero"/>
        <c:auto val="1"/>
        <c:lblAlgn val="ctr"/>
        <c:lblOffset val="100"/>
        <c:noMultiLvlLbl val="0"/>
      </c:catAx>
      <c:valAx>
        <c:axId val="12847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990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3214</c:v>
                </c:pt>
                <c:pt idx="1">
                  <c:v>2915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506880"/>
        <c:axId val="128586496"/>
      </c:barChart>
      <c:catAx>
        <c:axId val="12850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586496"/>
        <c:crosses val="autoZero"/>
        <c:auto val="1"/>
        <c:lblAlgn val="ctr"/>
        <c:lblOffset val="100"/>
        <c:noMultiLvlLbl val="0"/>
      </c:catAx>
      <c:valAx>
        <c:axId val="12858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06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2016</c:v>
                </c:pt>
                <c:pt idx="1">
                  <c:v>1668</c:v>
                </c:pt>
                <c:pt idx="2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636032"/>
        <c:axId val="128637568"/>
      </c:barChart>
      <c:catAx>
        <c:axId val="12863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37568"/>
        <c:crosses val="autoZero"/>
        <c:auto val="1"/>
        <c:lblAlgn val="ctr"/>
        <c:lblOffset val="100"/>
        <c:noMultiLvlLbl val="0"/>
      </c:catAx>
      <c:valAx>
        <c:axId val="12863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36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31.3</c:v>
                </c:pt>
                <c:pt idx="1">
                  <c:v>32.4</c:v>
                </c:pt>
                <c:pt idx="2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0.1</c:v>
                </c:pt>
                <c:pt idx="1">
                  <c:v>0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67.7</c:v>
                </c:pt>
                <c:pt idx="2">
                  <c:v>69.400000000000006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7806976"/>
        <c:axId val="117808512"/>
      </c:barChart>
      <c:catAx>
        <c:axId val="1178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08512"/>
        <c:crosses val="autoZero"/>
        <c:auto val="1"/>
        <c:lblAlgn val="ctr"/>
        <c:lblOffset val="100"/>
        <c:noMultiLvlLbl val="0"/>
      </c:catAx>
      <c:valAx>
        <c:axId val="117808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78069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116</c:v>
                </c:pt>
                <c:pt idx="1">
                  <c:v>111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738816"/>
        <c:axId val="128740352"/>
      </c:barChart>
      <c:catAx>
        <c:axId val="128738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40352"/>
        <c:crosses val="autoZero"/>
        <c:auto val="1"/>
        <c:lblAlgn val="ctr"/>
        <c:lblOffset val="100"/>
        <c:noMultiLvlLbl val="0"/>
      </c:catAx>
      <c:valAx>
        <c:axId val="1287403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3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116</c:v>
                </c:pt>
                <c:pt idx="1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930944"/>
        <c:axId val="128932480"/>
      </c:barChart>
      <c:catAx>
        <c:axId val="12893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32480"/>
        <c:crosses val="autoZero"/>
        <c:auto val="1"/>
        <c:lblAlgn val="ctr"/>
        <c:lblOffset val="100"/>
        <c:noMultiLvlLbl val="0"/>
      </c:catAx>
      <c:valAx>
        <c:axId val="128932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3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24797</c:v>
                </c:pt>
                <c:pt idx="1">
                  <c:v>23477</c:v>
                </c:pt>
                <c:pt idx="2">
                  <c:v>22701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961536"/>
        <c:axId val="128975616"/>
      </c:barChart>
      <c:catAx>
        <c:axId val="1289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75616"/>
        <c:crosses val="autoZero"/>
        <c:auto val="1"/>
        <c:lblAlgn val="ctr"/>
        <c:lblOffset val="100"/>
        <c:noMultiLvlLbl val="0"/>
      </c:catAx>
      <c:valAx>
        <c:axId val="12897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6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16.380766642402932</c:v>
                </c:pt>
                <c:pt idx="1">
                  <c:v>61.761272335224071</c:v>
                </c:pt>
                <c:pt idx="2">
                  <c:v>21.857961022372994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78</c:v>
                </c:pt>
                <c:pt idx="1">
                  <c:v>78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9123072"/>
        <c:axId val="129124608"/>
      </c:barChart>
      <c:catAx>
        <c:axId val="12912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24608"/>
        <c:crosses val="autoZero"/>
        <c:auto val="1"/>
        <c:lblAlgn val="ctr"/>
        <c:lblOffset val="100"/>
        <c:noMultiLvlLbl val="0"/>
      </c:catAx>
      <c:valAx>
        <c:axId val="12912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123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11</c:v>
                </c:pt>
                <c:pt idx="1">
                  <c:v>14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9197184"/>
        <c:axId val="129198720"/>
      </c:barChart>
      <c:catAx>
        <c:axId val="12919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98720"/>
        <c:crosses val="autoZero"/>
        <c:auto val="1"/>
        <c:lblAlgn val="ctr"/>
        <c:lblOffset val="100"/>
        <c:noMultiLvlLbl val="0"/>
      </c:catAx>
      <c:valAx>
        <c:axId val="12919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197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108.4</c:v>
                </c:pt>
                <c:pt idx="1">
                  <c:v>112.4</c:v>
                </c:pt>
                <c:pt idx="2">
                  <c:v>108.2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116.8</c:v>
                </c:pt>
                <c:pt idx="1">
                  <c:v>117.3</c:v>
                </c:pt>
                <c:pt idx="2">
                  <c:v>104.3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05472"/>
        <c:axId val="129707008"/>
      </c:barChart>
      <c:catAx>
        <c:axId val="12970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07008"/>
        <c:crosses val="autoZero"/>
        <c:auto val="1"/>
        <c:lblAlgn val="ctr"/>
        <c:lblOffset val="100"/>
        <c:noMultiLvlLbl val="0"/>
      </c:catAx>
      <c:valAx>
        <c:axId val="129707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05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1326</c:v>
                </c:pt>
                <c:pt idx="1">
                  <c:v>1161</c:v>
                </c:pt>
                <c:pt idx="2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904640"/>
        <c:axId val="129906176"/>
      </c:barChart>
      <c:catAx>
        <c:axId val="12990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906176"/>
        <c:crosses val="autoZero"/>
        <c:auto val="1"/>
        <c:lblAlgn val="ctr"/>
        <c:lblOffset val="100"/>
        <c:noMultiLvlLbl val="0"/>
      </c:catAx>
      <c:valAx>
        <c:axId val="1299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90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29</c:v>
                </c:pt>
                <c:pt idx="1">
                  <c:v>42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54</c:v>
                </c:pt>
                <c:pt idx="1">
                  <c:v>45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941504"/>
        <c:axId val="129943040"/>
      </c:barChart>
      <c:catAx>
        <c:axId val="1299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943040"/>
        <c:crosses val="autoZero"/>
        <c:auto val="1"/>
        <c:lblAlgn val="ctr"/>
        <c:lblOffset val="100"/>
        <c:noMultiLvlLbl val="0"/>
      </c:catAx>
      <c:valAx>
        <c:axId val="12994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94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174</c:v>
                </c:pt>
                <c:pt idx="1">
                  <c:v>191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287</c:v>
                </c:pt>
                <c:pt idx="1">
                  <c:v>309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999232"/>
        <c:axId val="130000768"/>
      </c:barChart>
      <c:catAx>
        <c:axId val="1299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00768"/>
        <c:crosses val="autoZero"/>
        <c:auto val="1"/>
        <c:lblAlgn val="ctr"/>
        <c:lblOffset val="100"/>
        <c:noMultiLvlLbl val="0"/>
      </c:catAx>
      <c:valAx>
        <c:axId val="1300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999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6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827840"/>
        <c:axId val="117837824"/>
      </c:barChart>
      <c:catAx>
        <c:axId val="11782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37824"/>
        <c:crosses val="autoZero"/>
        <c:auto val="1"/>
        <c:lblAlgn val="ctr"/>
        <c:lblOffset val="100"/>
        <c:noMultiLvlLbl val="0"/>
      </c:catAx>
      <c:valAx>
        <c:axId val="11783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82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2.0532611830629985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2.2565271730919778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2.1906030682177144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2.4364450426446553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2.3320652099270713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2.4227108541291837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2.6149894933457856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2.9816923267088762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3.1437557511914411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3.4651357624534751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3.5310598673277389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3.8538132974413206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4.1559654447816952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4.1848072406641856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3.5296864484761916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2.0711156281331116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1.6687039046297949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1.0863743115738007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148608"/>
        <c:axId val="130158592"/>
      </c:barChart>
      <c:catAx>
        <c:axId val="1301486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0158592"/>
        <c:crosses val="autoZero"/>
        <c:auto val="1"/>
        <c:lblAlgn val="ctr"/>
        <c:lblOffset val="100"/>
        <c:noMultiLvlLbl val="0"/>
      </c:catAx>
      <c:valAx>
        <c:axId val="1301585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0148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2.2702613616074494</c:v>
                </c:pt>
                <c:pt idx="1">
                  <c:v>2.2826221312713737</c:v>
                </c:pt>
                <c:pt idx="2">
                  <c:v>2.3911222205435991</c:v>
                </c:pt>
                <c:pt idx="3">
                  <c:v>2.5518122261746163</c:v>
                </c:pt>
                <c:pt idx="4">
                  <c:v>2.5985084671272198</c:v>
                </c:pt>
                <c:pt idx="5">
                  <c:v>2.9967999340758951</c:v>
                </c:pt>
                <c:pt idx="6">
                  <c:v>3.2810976363461566</c:v>
                </c:pt>
                <c:pt idx="7">
                  <c:v>3.5626485009133235</c:v>
                </c:pt>
                <c:pt idx="8">
                  <c:v>3.8634272294021508</c:v>
                </c:pt>
                <c:pt idx="9">
                  <c:v>3.7384461139113596</c:v>
                </c:pt>
                <c:pt idx="10">
                  <c:v>3.5063383279998903</c:v>
                </c:pt>
                <c:pt idx="11">
                  <c:v>3.9005095383939237</c:v>
                </c:pt>
                <c:pt idx="12">
                  <c:v>3.7604208155361141</c:v>
                </c:pt>
                <c:pt idx="13">
                  <c:v>3.5942371344989081</c:v>
                </c:pt>
                <c:pt idx="14">
                  <c:v>2.7097553941025394</c:v>
                </c:pt>
                <c:pt idx="15">
                  <c:v>1.3679251761409676</c:v>
                </c:pt>
                <c:pt idx="16">
                  <c:v>1.053412259136669</c:v>
                </c:pt>
                <c:pt idx="17">
                  <c:v>0.59194352501682435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0165760"/>
        <c:axId val="130188032"/>
      </c:barChart>
      <c:catAx>
        <c:axId val="1301657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0188032"/>
        <c:crosses val="autoZero"/>
        <c:auto val="1"/>
        <c:lblAlgn val="ctr"/>
        <c:lblOffset val="100"/>
        <c:noMultiLvlLbl val="0"/>
      </c:catAx>
      <c:valAx>
        <c:axId val="1301880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657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0.17438173747622066</c:v>
                </c:pt>
                <c:pt idx="1">
                  <c:v>0.14701652337882323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2.1464806594800252</c:v>
                </c:pt>
                <c:pt idx="1">
                  <c:v>0.70951452587171215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7.4064679771718449</c:v>
                </c:pt>
                <c:pt idx="1">
                  <c:v>4.0781105180734443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20.453392517438175</c:v>
                </c:pt>
                <c:pt idx="1">
                  <c:v>17.721883089903802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51.192136968928345</c:v>
                </c:pt>
                <c:pt idx="1">
                  <c:v>62.344593946754443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5.7545973367152818</c:v>
                </c:pt>
                <c:pt idx="1">
                  <c:v>4.5702962702547225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12.872542802790107</c:v>
                </c:pt>
                <c:pt idx="1">
                  <c:v>10.428585125763048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585728"/>
        <c:axId val="130587264"/>
      </c:barChart>
      <c:catAx>
        <c:axId val="13058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587264"/>
        <c:crosses val="autoZero"/>
        <c:auto val="1"/>
        <c:lblAlgn val="ctr"/>
        <c:lblOffset val="100"/>
        <c:noMultiLvlLbl val="0"/>
      </c:catAx>
      <c:valAx>
        <c:axId val="13058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585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28.54153455928979</c:v>
                </c:pt>
                <c:pt idx="1">
                  <c:v>25.168589600178976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30.583386176284083</c:v>
                </c:pt>
                <c:pt idx="1">
                  <c:v>38.173159896449235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40.672162333544705</c:v>
                </c:pt>
                <c:pt idx="1">
                  <c:v>36.412157627281154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0.20291693088142043</c:v>
                </c:pt>
                <c:pt idx="1">
                  <c:v>0.2460928760906389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672128"/>
        <c:axId val="130673664"/>
      </c:barChart>
      <c:catAx>
        <c:axId val="13067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673664"/>
        <c:crosses val="autoZero"/>
        <c:auto val="1"/>
        <c:lblAlgn val="ctr"/>
        <c:lblOffset val="100"/>
        <c:noMultiLvlLbl val="0"/>
      </c:catAx>
      <c:valAx>
        <c:axId val="13067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6721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21</c:v>
                </c:pt>
                <c:pt idx="3">
                  <c:v>27</c:v>
                </c:pt>
                <c:pt idx="4">
                  <c:v>32</c:v>
                </c:pt>
                <c:pt idx="5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21</c:v>
                </c:pt>
                <c:pt idx="3">
                  <c:v>32</c:v>
                </c:pt>
                <c:pt idx="4">
                  <c:v>19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0725760"/>
        <c:axId val="130727296"/>
      </c:barChart>
      <c:catAx>
        <c:axId val="13072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27296"/>
        <c:crosses val="autoZero"/>
        <c:auto val="1"/>
        <c:lblAlgn val="ctr"/>
        <c:lblOffset val="100"/>
        <c:noMultiLvlLbl val="0"/>
      </c:catAx>
      <c:valAx>
        <c:axId val="130727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25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1.06</c:v>
                </c:pt>
                <c:pt idx="1">
                  <c:v>0.32</c:v>
                </c:pt>
                <c:pt idx="3">
                  <c:v>0.44</c:v>
                </c:pt>
                <c:pt idx="4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0821504"/>
        <c:axId val="130831488"/>
      </c:barChart>
      <c:catAx>
        <c:axId val="13082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831488"/>
        <c:crosses val="autoZero"/>
        <c:auto val="1"/>
        <c:lblAlgn val="ctr"/>
        <c:lblOffset val="100"/>
        <c:noMultiLvlLbl val="0"/>
      </c:catAx>
      <c:valAx>
        <c:axId val="13083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821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23.076923076923077</c:v>
                </c:pt>
                <c:pt idx="1">
                  <c:v>63.90120329322356</c:v>
                </c:pt>
                <c:pt idx="2">
                  <c:v>14.549685190254586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76.923076923076934</c:v>
                </c:pt>
                <c:pt idx="1">
                  <c:v>36.09879670677644</c:v>
                </c:pt>
                <c:pt idx="2">
                  <c:v>85.450314809745421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899328"/>
        <c:axId val="130905216"/>
      </c:barChart>
      <c:catAx>
        <c:axId val="130899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905216"/>
        <c:crosses val="autoZero"/>
        <c:auto val="1"/>
        <c:lblAlgn val="ctr"/>
        <c:lblOffset val="100"/>
        <c:noMultiLvlLbl val="0"/>
      </c:catAx>
      <c:valAx>
        <c:axId val="1309052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899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11.9</c:v>
                </c:pt>
                <c:pt idx="1">
                  <c:v>12.5</c:v>
                </c:pt>
                <c:pt idx="2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959232"/>
        <c:axId val="130960768"/>
      </c:barChart>
      <c:catAx>
        <c:axId val="1309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60768"/>
        <c:crosses val="autoZero"/>
        <c:auto val="1"/>
        <c:lblAlgn val="ctr"/>
        <c:lblOffset val="100"/>
        <c:noMultiLvlLbl val="0"/>
      </c:catAx>
      <c:valAx>
        <c:axId val="13096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95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287</c:v>
                </c:pt>
                <c:pt idx="1">
                  <c:v>307</c:v>
                </c:pt>
                <c:pt idx="2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327</c:v>
                </c:pt>
                <c:pt idx="1">
                  <c:v>349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553152"/>
        <c:axId val="131554688"/>
      </c:barChart>
      <c:catAx>
        <c:axId val="13155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554688"/>
        <c:crosses val="autoZero"/>
        <c:auto val="1"/>
        <c:lblAlgn val="ctr"/>
        <c:lblOffset val="100"/>
        <c:noMultiLvlLbl val="0"/>
      </c:catAx>
      <c:valAx>
        <c:axId val="13155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1553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585</c:v>
                </c:pt>
                <c:pt idx="1">
                  <c:v>729</c:v>
                </c:pt>
                <c:pt idx="2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635</c:v>
                </c:pt>
                <c:pt idx="1">
                  <c:v>753</c:v>
                </c:pt>
                <c:pt idx="2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823872"/>
        <c:axId val="131854336"/>
      </c:barChart>
      <c:catAx>
        <c:axId val="1318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854336"/>
        <c:crosses val="autoZero"/>
        <c:auto val="1"/>
        <c:lblAlgn val="ctr"/>
        <c:lblOffset val="100"/>
        <c:noMultiLvlLbl val="0"/>
      </c:catAx>
      <c:valAx>
        <c:axId val="13185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1823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389</c:v>
                </c:pt>
                <c:pt idx="1">
                  <c:v>865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235</c:v>
                </c:pt>
                <c:pt idx="1">
                  <c:v>438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61760"/>
        <c:axId val="117863552"/>
      </c:barChart>
      <c:catAx>
        <c:axId val="117861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63552"/>
        <c:crosses val="autoZero"/>
        <c:auto val="1"/>
        <c:lblAlgn val="ctr"/>
        <c:lblOffset val="100"/>
        <c:noMultiLvlLbl val="0"/>
      </c:catAx>
      <c:valAx>
        <c:axId val="11786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6176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25.201700355686651</c:v>
                </c:pt>
                <c:pt idx="1">
                  <c:v>29.702970297029701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27.275093259304239</c:v>
                </c:pt>
                <c:pt idx="1">
                  <c:v>29.085765719429084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17.220438969376247</c:v>
                </c:pt>
                <c:pt idx="1">
                  <c:v>19.13977111996914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13.715624186692112</c:v>
                </c:pt>
                <c:pt idx="1">
                  <c:v>14.382152500964382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8.84878979786588</c:v>
                </c:pt>
                <c:pt idx="1">
                  <c:v>5.1240838369551245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7.7383534310748683</c:v>
                </c:pt>
                <c:pt idx="1">
                  <c:v>2.5652565256525652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3364352"/>
        <c:axId val="133468544"/>
      </c:barChart>
      <c:catAx>
        <c:axId val="133364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468544"/>
        <c:crosses val="autoZero"/>
        <c:auto val="1"/>
        <c:lblAlgn val="ctr"/>
        <c:lblOffset val="100"/>
        <c:noMultiLvlLbl val="0"/>
      </c:catAx>
      <c:valAx>
        <c:axId val="133468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643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53.28</c:v>
                </c:pt>
                <c:pt idx="1">
                  <c:v>39.61</c:v>
                </c:pt>
                <c:pt idx="2">
                  <c:v>5.82</c:v>
                </c:pt>
                <c:pt idx="3">
                  <c:v>0.97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56.43</c:v>
                </c:pt>
                <c:pt idx="1">
                  <c:v>34.76</c:v>
                </c:pt>
                <c:pt idx="2">
                  <c:v>7.37</c:v>
                </c:pt>
                <c:pt idx="3">
                  <c:v>1.08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3514368"/>
        <c:axId val="133515904"/>
      </c:barChart>
      <c:catAx>
        <c:axId val="13351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15904"/>
        <c:crosses val="autoZero"/>
        <c:auto val="1"/>
        <c:lblAlgn val="ctr"/>
        <c:lblOffset val="100"/>
        <c:noMultiLvlLbl val="0"/>
      </c:catAx>
      <c:valAx>
        <c:axId val="133515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143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60207</c:v>
                </c:pt>
                <c:pt idx="1">
                  <c:v>67212</c:v>
                </c:pt>
                <c:pt idx="2">
                  <c:v>77152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561728"/>
        <c:axId val="133567616"/>
      </c:barChart>
      <c:catAx>
        <c:axId val="13356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67616"/>
        <c:crosses val="autoZero"/>
        <c:auto val="1"/>
        <c:lblAlgn val="ctr"/>
        <c:lblOffset val="100"/>
        <c:noMultiLvlLbl val="0"/>
      </c:catAx>
      <c:valAx>
        <c:axId val="13356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6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10964</c:v>
                </c:pt>
                <c:pt idx="1">
                  <c:v>11308</c:v>
                </c:pt>
                <c:pt idx="2">
                  <c:v>11621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13060</c:v>
                </c:pt>
                <c:pt idx="1">
                  <c:v>13247</c:v>
                </c:pt>
                <c:pt idx="2">
                  <c:v>13280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610880"/>
        <c:axId val="133694592"/>
      </c:barChart>
      <c:catAx>
        <c:axId val="13361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694592"/>
        <c:crosses val="autoZero"/>
        <c:auto val="1"/>
        <c:lblAlgn val="ctr"/>
        <c:lblOffset val="100"/>
        <c:noMultiLvlLbl val="0"/>
      </c:catAx>
      <c:valAx>
        <c:axId val="13369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610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28.7</c:v>
                </c:pt>
                <c:pt idx="1">
                  <c:v>17</c:v>
                </c:pt>
                <c:pt idx="2">
                  <c:v>0.7</c:v>
                </c:pt>
                <c:pt idx="3">
                  <c:v>53.599999999999994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78.374347501864278</c:v>
                </c:pt>
                <c:pt idx="1">
                  <c:v>84.238714613618967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21.625652498135718</c:v>
                </c:pt>
                <c:pt idx="1">
                  <c:v>15.761285386381024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3818624"/>
        <c:axId val="133824512"/>
      </c:barChart>
      <c:catAx>
        <c:axId val="133818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824512"/>
        <c:crosses val="autoZero"/>
        <c:auto val="1"/>
        <c:lblAlgn val="ctr"/>
        <c:lblOffset val="100"/>
        <c:noMultiLvlLbl val="0"/>
      </c:catAx>
      <c:valAx>
        <c:axId val="1338245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8186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58</c:v>
                </c:pt>
                <c:pt idx="1">
                  <c:v>57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862144"/>
        <c:axId val="133863680"/>
      </c:barChart>
      <c:catAx>
        <c:axId val="1338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63680"/>
        <c:crosses val="autoZero"/>
        <c:auto val="1"/>
        <c:lblAlgn val="ctr"/>
        <c:lblOffset val="100"/>
        <c:noMultiLvlLbl val="0"/>
      </c:catAx>
      <c:valAx>
        <c:axId val="13386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62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6.7</c:v>
                </c:pt>
                <c:pt idx="1">
                  <c:v>6.7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876352"/>
        <c:axId val="134046080"/>
      </c:barChart>
      <c:catAx>
        <c:axId val="13387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46080"/>
        <c:crosses val="autoZero"/>
        <c:auto val="1"/>
        <c:lblAlgn val="ctr"/>
        <c:lblOffset val="100"/>
        <c:noMultiLvlLbl val="0"/>
      </c:catAx>
      <c:valAx>
        <c:axId val="13404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76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21.4</c:v>
                </c:pt>
                <c:pt idx="1">
                  <c:v>20.3</c:v>
                </c:pt>
                <c:pt idx="2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71040"/>
        <c:axId val="134072576"/>
      </c:barChart>
      <c:catAx>
        <c:axId val="13407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72576"/>
        <c:crosses val="autoZero"/>
        <c:auto val="1"/>
        <c:lblAlgn val="ctr"/>
        <c:lblOffset val="100"/>
        <c:noMultiLvlLbl val="0"/>
      </c:catAx>
      <c:valAx>
        <c:axId val="13407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7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3.48</c:v>
                </c:pt>
                <c:pt idx="1">
                  <c:v>0</c:v>
                </c:pt>
                <c:pt idx="2">
                  <c:v>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5.73</c:v>
                </c:pt>
                <c:pt idx="2">
                  <c:v>3.17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4120192"/>
        <c:axId val="134121728"/>
      </c:barChart>
      <c:catAx>
        <c:axId val="1341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21728"/>
        <c:crosses val="autoZero"/>
        <c:auto val="1"/>
        <c:lblAlgn val="ctr"/>
        <c:lblOffset val="100"/>
        <c:noMultiLvlLbl val="0"/>
      </c:catAx>
      <c:valAx>
        <c:axId val="1341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120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109</c:v>
                </c:pt>
                <c:pt idx="1">
                  <c:v>264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65</c:v>
                </c:pt>
                <c:pt idx="1">
                  <c:v>249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176064"/>
        <c:axId val="121177600"/>
      </c:barChart>
      <c:catAx>
        <c:axId val="121176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177600"/>
        <c:crosses val="autoZero"/>
        <c:auto val="1"/>
        <c:lblAlgn val="ctr"/>
        <c:lblOffset val="100"/>
        <c:noMultiLvlLbl val="0"/>
      </c:catAx>
      <c:valAx>
        <c:axId val="12117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176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1.3</c:v>
                </c:pt>
                <c:pt idx="1">
                  <c:v>1.4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71648"/>
        <c:axId val="134202112"/>
      </c:barChart>
      <c:catAx>
        <c:axId val="13417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02112"/>
        <c:crosses val="autoZero"/>
        <c:auto val="1"/>
        <c:lblAlgn val="ctr"/>
        <c:lblOffset val="100"/>
        <c:noMultiLvlLbl val="0"/>
      </c:catAx>
      <c:valAx>
        <c:axId val="13420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71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31.3</c:v>
                </c:pt>
                <c:pt idx="1">
                  <c:v>32.4</c:v>
                </c:pt>
                <c:pt idx="2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0.1</c:v>
                </c:pt>
                <c:pt idx="1">
                  <c:v>0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67.7</c:v>
                </c:pt>
                <c:pt idx="2">
                  <c:v>69.400000000000006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4356992"/>
        <c:axId val="134358528"/>
      </c:barChart>
      <c:catAx>
        <c:axId val="1343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58528"/>
        <c:crosses val="autoZero"/>
        <c:auto val="1"/>
        <c:lblAlgn val="ctr"/>
        <c:lblOffset val="100"/>
        <c:noMultiLvlLbl val="0"/>
      </c:catAx>
      <c:valAx>
        <c:axId val="13435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4356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1625</c:v>
                </c:pt>
                <c:pt idx="1">
                  <c:v>2746</c:v>
                </c:pt>
                <c:pt idx="2">
                  <c:v>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715</c:v>
                </c:pt>
                <c:pt idx="1">
                  <c:v>1565</c:v>
                </c:pt>
                <c:pt idx="2">
                  <c:v>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02432"/>
        <c:axId val="134403968"/>
      </c:barChart>
      <c:catAx>
        <c:axId val="13440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03968"/>
        <c:crosses val="autoZero"/>
        <c:auto val="1"/>
        <c:lblAlgn val="ctr"/>
        <c:lblOffset val="100"/>
        <c:noMultiLvlLbl val="0"/>
      </c:catAx>
      <c:valAx>
        <c:axId val="134403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402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4679</c:v>
                </c:pt>
                <c:pt idx="1">
                  <c:v>5607</c:v>
                </c:pt>
                <c:pt idx="2">
                  <c:v>9210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1232</c:v>
                </c:pt>
                <c:pt idx="1">
                  <c:v>2310</c:v>
                </c:pt>
                <c:pt idx="2">
                  <c:v>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72448"/>
        <c:axId val="134473984"/>
      </c:barChart>
      <c:catAx>
        <c:axId val="13447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73984"/>
        <c:crosses val="autoZero"/>
        <c:auto val="1"/>
        <c:lblAlgn val="ctr"/>
        <c:lblOffset val="100"/>
        <c:noMultiLvlLbl val="0"/>
      </c:catAx>
      <c:valAx>
        <c:axId val="134473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472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2.9</c:v>
                </c:pt>
                <c:pt idx="1">
                  <c:v>2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1.7</c:v>
                </c:pt>
                <c:pt idx="1">
                  <c:v>1.5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591616"/>
        <c:axId val="134593152"/>
      </c:barChart>
      <c:catAx>
        <c:axId val="134591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93152"/>
        <c:crosses val="autoZero"/>
        <c:auto val="1"/>
        <c:lblAlgn val="ctr"/>
        <c:lblOffset val="100"/>
        <c:noMultiLvlLbl val="0"/>
      </c:catAx>
      <c:valAx>
        <c:axId val="1345931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591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28.8</c:v>
                </c:pt>
                <c:pt idx="1">
                  <c:v>30</c:v>
                </c:pt>
                <c:pt idx="2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36.6</c:v>
                </c:pt>
                <c:pt idx="2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649344"/>
        <c:axId val="134650880"/>
      </c:barChart>
      <c:catAx>
        <c:axId val="1346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50880"/>
        <c:crosses val="autoZero"/>
        <c:auto val="1"/>
        <c:lblAlgn val="ctr"/>
        <c:lblOffset val="100"/>
        <c:noMultiLvlLbl val="0"/>
      </c:catAx>
      <c:valAx>
        <c:axId val="13465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493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244.42699999999999</c:v>
                </c:pt>
                <c:pt idx="1">
                  <c:v>244.42699999999999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727168"/>
        <c:axId val="134728704"/>
      </c:barChart>
      <c:catAx>
        <c:axId val="134727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28704"/>
        <c:crosses val="autoZero"/>
        <c:auto val="1"/>
        <c:lblAlgn val="ctr"/>
        <c:lblOffset val="100"/>
        <c:noMultiLvlLbl val="0"/>
      </c:catAx>
      <c:valAx>
        <c:axId val="1347287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2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7668.45</c:v>
                </c:pt>
                <c:pt idx="1">
                  <c:v>2403.9299999999998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175616"/>
        <c:axId val="138177152"/>
      </c:barChart>
      <c:catAx>
        <c:axId val="138175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77152"/>
        <c:crosses val="autoZero"/>
        <c:auto val="1"/>
        <c:lblAlgn val="ctr"/>
        <c:lblOffset val="100"/>
        <c:noMultiLvlLbl val="0"/>
      </c:catAx>
      <c:valAx>
        <c:axId val="13817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75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42</c:v>
                </c:pt>
                <c:pt idx="1">
                  <c:v>43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249344"/>
        <c:axId val="138250880"/>
      </c:barChart>
      <c:catAx>
        <c:axId val="1382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250880"/>
        <c:crosses val="autoZero"/>
        <c:auto val="1"/>
        <c:lblAlgn val="ctr"/>
        <c:lblOffset val="100"/>
        <c:noMultiLvlLbl val="0"/>
      </c:catAx>
      <c:valAx>
        <c:axId val="13825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249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36390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36421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66517</v>
      </c>
      <c r="C4" s="35">
        <v>32439</v>
      </c>
      <c r="D4" s="63">
        <v>34078</v>
      </c>
      <c r="E4" s="211"/>
    </row>
    <row r="5" spans="1:5" ht="30" x14ac:dyDescent="0.25">
      <c r="A5" s="201" t="s">
        <v>716</v>
      </c>
      <c r="B5" s="72">
        <v>66500</v>
      </c>
      <c r="C5" s="61">
        <v>32400</v>
      </c>
      <c r="D5" s="111">
        <v>34100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10659</v>
      </c>
      <c r="C4" s="71">
        <v>15218</v>
      </c>
    </row>
    <row r="5" spans="1:6" x14ac:dyDescent="0.25">
      <c r="A5" s="286" t="s">
        <v>719</v>
      </c>
      <c r="B5" s="214">
        <v>2838</v>
      </c>
      <c r="C5" s="214">
        <v>4023</v>
      </c>
    </row>
    <row r="6" spans="1:6" x14ac:dyDescent="0.25">
      <c r="A6" s="286" t="s">
        <v>720</v>
      </c>
      <c r="B6" s="214">
        <v>5501</v>
      </c>
      <c r="C6" s="214">
        <v>5778</v>
      </c>
    </row>
    <row r="7" spans="1:6" x14ac:dyDescent="0.25">
      <c r="A7" s="286" t="s">
        <v>721</v>
      </c>
      <c r="B7" s="214">
        <v>8949</v>
      </c>
      <c r="C7" s="214">
        <v>7244</v>
      </c>
    </row>
    <row r="8" spans="1:6" x14ac:dyDescent="0.25">
      <c r="A8" s="286" t="s">
        <v>722</v>
      </c>
      <c r="B8" s="214">
        <v>103</v>
      </c>
      <c r="C8" s="214">
        <v>274</v>
      </c>
    </row>
    <row r="9" spans="1:6" x14ac:dyDescent="0.25">
      <c r="A9" s="286" t="s">
        <v>723</v>
      </c>
      <c r="B9" s="214">
        <v>3110</v>
      </c>
      <c r="C9" s="214">
        <v>2739</v>
      </c>
    </row>
    <row r="10" spans="1:6" ht="30" x14ac:dyDescent="0.25">
      <c r="A10" s="293" t="s">
        <v>724</v>
      </c>
      <c r="B10" s="214">
        <v>7844</v>
      </c>
      <c r="C10" s="214">
        <v>968</v>
      </c>
    </row>
    <row r="11" spans="1:6" x14ac:dyDescent="0.25">
      <c r="A11" s="286" t="s">
        <v>887</v>
      </c>
      <c r="B11" s="214">
        <v>1894</v>
      </c>
      <c r="C11" s="214">
        <v>2798</v>
      </c>
    </row>
    <row r="12" spans="1:6" x14ac:dyDescent="0.25">
      <c r="A12" s="294" t="s">
        <v>16</v>
      </c>
      <c r="B12" s="1">
        <f>SUM(B4:B11)</f>
        <v>40898</v>
      </c>
      <c r="C12" s="1">
        <f>SUM(C4:C11)</f>
        <v>39042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12303</v>
      </c>
      <c r="C19" s="71">
        <v>15019</v>
      </c>
    </row>
    <row r="20" spans="1:3" x14ac:dyDescent="0.25">
      <c r="A20" s="286" t="s">
        <v>719</v>
      </c>
      <c r="B20" s="214">
        <v>1463</v>
      </c>
      <c r="C20" s="214">
        <v>2155</v>
      </c>
    </row>
    <row r="21" spans="1:3" x14ac:dyDescent="0.25">
      <c r="A21" s="286" t="s">
        <v>720</v>
      </c>
      <c r="B21" s="214">
        <v>4711</v>
      </c>
      <c r="C21" s="214">
        <v>5040</v>
      </c>
    </row>
    <row r="22" spans="1:3" x14ac:dyDescent="0.25">
      <c r="A22" s="286" t="s">
        <v>721</v>
      </c>
      <c r="B22" s="214">
        <v>8932</v>
      </c>
      <c r="C22" s="214">
        <v>7246</v>
      </c>
    </row>
    <row r="23" spans="1:3" x14ac:dyDescent="0.25">
      <c r="A23" s="286" t="s">
        <v>722</v>
      </c>
      <c r="B23" s="214">
        <v>61</v>
      </c>
      <c r="C23" s="214">
        <v>136</v>
      </c>
    </row>
    <row r="24" spans="1:3" x14ac:dyDescent="0.25">
      <c r="A24" s="286" t="s">
        <v>723</v>
      </c>
      <c r="B24" s="214">
        <v>2248</v>
      </c>
      <c r="C24" s="214">
        <v>1946</v>
      </c>
    </row>
    <row r="25" spans="1:3" ht="30" x14ac:dyDescent="0.25">
      <c r="A25" s="293" t="s">
        <v>724</v>
      </c>
      <c r="B25" s="214">
        <v>5392</v>
      </c>
      <c r="C25" s="214">
        <v>738</v>
      </c>
    </row>
    <row r="26" spans="1:3" x14ac:dyDescent="0.25">
      <c r="A26" s="286" t="s">
        <v>887</v>
      </c>
      <c r="B26" s="214">
        <v>1141</v>
      </c>
      <c r="C26" s="214">
        <v>4049</v>
      </c>
    </row>
    <row r="27" spans="1:3" x14ac:dyDescent="0.25">
      <c r="A27" s="294" t="s">
        <v>16</v>
      </c>
      <c r="B27" s="1">
        <f>SUM(B19:B26)</f>
        <v>36251</v>
      </c>
      <c r="C27" s="1">
        <f>SUM(C19:C26)</f>
        <v>36329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74.61</v>
      </c>
      <c r="C4" s="1018">
        <v>71.48</v>
      </c>
      <c r="D4" s="1018">
        <v>77.92</v>
      </c>
      <c r="E4" s="1019">
        <v>98</v>
      </c>
      <c r="F4" s="1019">
        <v>148.4</v>
      </c>
      <c r="G4" s="1020">
        <v>43.8</v>
      </c>
      <c r="H4" s="1021">
        <v>42.3</v>
      </c>
      <c r="I4" s="1022">
        <v>45.2</v>
      </c>
      <c r="J4" s="1019">
        <v>21.4</v>
      </c>
    </row>
    <row r="5" spans="1:12" x14ac:dyDescent="0.25">
      <c r="A5" s="498">
        <v>2021</v>
      </c>
      <c r="B5" s="757">
        <v>73.739999999999995</v>
      </c>
      <c r="C5" s="758">
        <v>70.48</v>
      </c>
      <c r="D5" s="758">
        <v>77.25</v>
      </c>
      <c r="E5" s="1023">
        <v>97</v>
      </c>
      <c r="F5" s="1023">
        <v>149.4</v>
      </c>
      <c r="G5" s="1024">
        <v>43.9</v>
      </c>
      <c r="H5" s="1025">
        <v>42.4</v>
      </c>
      <c r="I5" s="1026">
        <v>45.3</v>
      </c>
      <c r="J5" s="1023">
        <v>20.3</v>
      </c>
    </row>
    <row r="6" spans="1:12" x14ac:dyDescent="0.25">
      <c r="A6" s="499">
        <v>2022</v>
      </c>
      <c r="B6" s="1011">
        <v>73.819999999999993</v>
      </c>
      <c r="C6" s="1012">
        <v>71.06</v>
      </c>
      <c r="D6" s="1012">
        <v>76.739999999999995</v>
      </c>
      <c r="E6" s="1013">
        <v>96</v>
      </c>
      <c r="F6" s="1013">
        <v>161.5</v>
      </c>
      <c r="G6" s="1014">
        <v>44.5</v>
      </c>
      <c r="H6" s="1015">
        <v>42.9</v>
      </c>
      <c r="I6" s="1016">
        <v>46.1</v>
      </c>
      <c r="J6" s="1013">
        <v>13.7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21.4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20.3</v>
      </c>
    </row>
    <row r="13" spans="1:12" x14ac:dyDescent="0.25">
      <c r="A13" s="633">
        <f t="shared" si="0"/>
        <v>2022</v>
      </c>
      <c r="B13" s="627">
        <f t="shared" si="1"/>
        <v>13.7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20667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24900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77152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2157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20395</v>
      </c>
      <c r="C5" s="70">
        <v>24024</v>
      </c>
      <c r="D5" s="55">
        <v>13060</v>
      </c>
      <c r="E5" s="110">
        <v>10964</v>
      </c>
      <c r="F5" s="55">
        <v>32.200000000000003</v>
      </c>
      <c r="G5" s="55">
        <v>35.799999999999997</v>
      </c>
      <c r="H5" s="110">
        <v>28.8</v>
      </c>
      <c r="I5" s="55"/>
      <c r="J5" s="70"/>
      <c r="K5" s="55"/>
      <c r="L5" s="55"/>
      <c r="M5" s="71">
        <v>41</v>
      </c>
      <c r="N5" s="71">
        <v>39</v>
      </c>
      <c r="O5" s="71">
        <v>42</v>
      </c>
    </row>
    <row r="6" spans="1:16" x14ac:dyDescent="0.25">
      <c r="A6" s="215">
        <v>2021</v>
      </c>
      <c r="B6" s="212">
        <v>20767</v>
      </c>
      <c r="C6" s="212">
        <v>24555</v>
      </c>
      <c r="D6" s="58">
        <v>13247</v>
      </c>
      <c r="E6" s="160">
        <v>11308</v>
      </c>
      <c r="F6" s="58">
        <v>33.200000000000003</v>
      </c>
      <c r="G6" s="58">
        <v>36.6</v>
      </c>
      <c r="H6" s="160">
        <v>30</v>
      </c>
      <c r="I6" s="58">
        <v>60207</v>
      </c>
      <c r="J6" s="212">
        <v>2881</v>
      </c>
      <c r="K6" s="58">
        <v>1283</v>
      </c>
      <c r="L6" s="58">
        <v>1598</v>
      </c>
      <c r="M6" s="214">
        <v>39</v>
      </c>
      <c r="N6" s="214">
        <v>36</v>
      </c>
      <c r="O6" s="214">
        <v>43</v>
      </c>
    </row>
    <row r="7" spans="1:16" x14ac:dyDescent="0.25">
      <c r="A7" s="229">
        <v>2022</v>
      </c>
      <c r="B7" s="167">
        <v>20667</v>
      </c>
      <c r="C7" s="167">
        <v>24900</v>
      </c>
      <c r="D7" s="94">
        <v>13280</v>
      </c>
      <c r="E7" s="169">
        <v>11621</v>
      </c>
      <c r="F7" s="94">
        <v>34.200000000000003</v>
      </c>
      <c r="G7" s="58">
        <v>36.5</v>
      </c>
      <c r="H7" s="160">
        <v>31.9</v>
      </c>
      <c r="I7" s="94">
        <v>67212</v>
      </c>
      <c r="J7" s="167">
        <v>2327</v>
      </c>
      <c r="K7" s="94">
        <v>1058</v>
      </c>
      <c r="L7" s="94">
        <v>1269</v>
      </c>
      <c r="M7" s="214">
        <v>32</v>
      </c>
      <c r="N7" s="214">
        <v>29</v>
      </c>
      <c r="O7" s="214">
        <v>35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77152</v>
      </c>
      <c r="J8" s="1072">
        <v>2157</v>
      </c>
      <c r="K8" s="1073">
        <v>974</v>
      </c>
      <c r="L8" s="1073">
        <v>1183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60207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67212</v>
      </c>
      <c r="F14" s="514">
        <f>A5</f>
        <v>2020</v>
      </c>
      <c r="G14" s="310">
        <f>IF(ISBLANK(E5),"",E5)</f>
        <v>10964</v>
      </c>
      <c r="H14" s="310">
        <f>IF(ISBLANK(D5),"",D5)</f>
        <v>13060</v>
      </c>
      <c r="K14" s="514">
        <f>A6</f>
        <v>2021</v>
      </c>
      <c r="L14" s="310">
        <f>IF(ISBLANK(L6),"",L6)</f>
        <v>1598</v>
      </c>
      <c r="M14" s="310">
        <f>IF(ISBLANK(K6),"",K6)</f>
        <v>1283</v>
      </c>
    </row>
    <row r="15" spans="1:16" x14ac:dyDescent="0.25">
      <c r="A15" s="481">
        <f>A8</f>
        <v>2023</v>
      </c>
      <c r="B15" s="311">
        <f t="shared" si="0"/>
        <v>77152</v>
      </c>
      <c r="F15" s="486">
        <f t="shared" ref="F15:F16" si="1">A6</f>
        <v>2021</v>
      </c>
      <c r="G15" s="479">
        <f t="shared" ref="G15:G16" si="2">IF(ISBLANK(E6),"",E6)</f>
        <v>11308</v>
      </c>
      <c r="H15" s="479">
        <f t="shared" ref="H15:H16" si="3">IF(ISBLANK(D6),"",D6)</f>
        <v>13247</v>
      </c>
      <c r="K15" s="486">
        <f>A7</f>
        <v>2022</v>
      </c>
      <c r="L15" s="479">
        <f t="shared" ref="L15:L16" si="4">IF(ISBLANK(L7),"",L7)</f>
        <v>1269</v>
      </c>
      <c r="M15" s="479">
        <f t="shared" ref="M15:M16" si="5">IF(ISBLANK(K7),"",K7)</f>
        <v>1058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11621</v>
      </c>
      <c r="H16" s="311">
        <f t="shared" si="3"/>
        <v>13280</v>
      </c>
      <c r="K16" s="481">
        <f>A8</f>
        <v>2023</v>
      </c>
      <c r="L16" s="311">
        <f t="shared" si="4"/>
        <v>1183</v>
      </c>
      <c r="M16" s="311">
        <f t="shared" si="5"/>
        <v>974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20395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20767</v>
      </c>
      <c r="C21" s="373"/>
      <c r="D21" s="197"/>
      <c r="F21" s="514">
        <f>A5</f>
        <v>2020</v>
      </c>
      <c r="G21" s="310">
        <f>IF(ISBLANK(E5),"",E5)</f>
        <v>10964</v>
      </c>
      <c r="H21" s="310">
        <f>IF(ISBLANK(D5),"",D5)</f>
        <v>13060</v>
      </c>
      <c r="K21" s="514">
        <f>A6</f>
        <v>2021</v>
      </c>
      <c r="L21" s="310">
        <f>IF(ISBLANK(L6),"",L6)</f>
        <v>1598</v>
      </c>
      <c r="M21" s="310">
        <f>IF(ISBLANK(K6),"",K6)</f>
        <v>1283</v>
      </c>
    </row>
    <row r="22" spans="1:15" x14ac:dyDescent="0.25">
      <c r="A22" s="481">
        <f t="shared" si="6"/>
        <v>2022</v>
      </c>
      <c r="B22" s="311">
        <f t="shared" si="7"/>
        <v>20667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11308</v>
      </c>
      <c r="H22" s="479">
        <f t="shared" ref="H22:H23" si="10">IF(ISBLANK(D6),"",D6)</f>
        <v>13247</v>
      </c>
      <c r="K22" s="486">
        <f>A7</f>
        <v>2022</v>
      </c>
      <c r="L22" s="479">
        <f>IF(ISBLANK(L7),"",L7)</f>
        <v>1269</v>
      </c>
      <c r="M22" s="479">
        <f>IF(ISBLANK(K7),"",K7)</f>
        <v>1058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11621</v>
      </c>
      <c r="H23" s="311">
        <f t="shared" si="10"/>
        <v>13280</v>
      </c>
      <c r="K23" s="481">
        <f>A8</f>
        <v>2023</v>
      </c>
      <c r="L23" s="311">
        <f>IF(ISBLANK(L8),"",L8)</f>
        <v>1183</v>
      </c>
      <c r="M23" s="311">
        <f>IF(ISBLANK(K8),"",K8)</f>
        <v>974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20395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20767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20667</v>
      </c>
      <c r="C28" s="373"/>
      <c r="D28" s="197"/>
      <c r="F28" s="514">
        <f>A5</f>
        <v>2020</v>
      </c>
      <c r="G28" s="310">
        <f>IF(ISBLANK(H5),"",H5)</f>
        <v>28.8</v>
      </c>
      <c r="H28" s="310">
        <f>IF(ISBLANK(G5),"",G5)</f>
        <v>35.799999999999997</v>
      </c>
      <c r="K28" s="514">
        <f>A5</f>
        <v>2020</v>
      </c>
      <c r="L28" s="310">
        <f>IF(ISBLANK(O5),"",O5)</f>
        <v>42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</v>
      </c>
      <c r="H29" s="479">
        <f t="shared" ref="H29:H30" si="15">IF(ISBLANK(G6),"",G6)</f>
        <v>36.6</v>
      </c>
      <c r="K29" s="486">
        <f t="shared" ref="K29:K30" si="16">A6</f>
        <v>2021</v>
      </c>
      <c r="L29" s="479">
        <f t="shared" ref="L29:L30" si="17">IF(ISBLANK(O6),"",O6)</f>
        <v>43</v>
      </c>
      <c r="M29" s="479">
        <f t="shared" ref="M29:M30" si="18">IF(ISBLANK(N6),"",N6)</f>
        <v>36</v>
      </c>
    </row>
    <row r="30" spans="1:15" x14ac:dyDescent="0.25">
      <c r="F30" s="481">
        <f t="shared" si="13"/>
        <v>2022</v>
      </c>
      <c r="G30" s="311">
        <f t="shared" si="14"/>
        <v>31.9</v>
      </c>
      <c r="H30" s="311">
        <f t="shared" si="15"/>
        <v>36.5</v>
      </c>
      <c r="K30" s="481">
        <f t="shared" si="16"/>
        <v>2022</v>
      </c>
      <c r="L30" s="311">
        <f t="shared" si="17"/>
        <v>35</v>
      </c>
      <c r="M30" s="311">
        <f t="shared" si="18"/>
        <v>29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28.8</v>
      </c>
      <c r="H35" s="310">
        <f>IF(ISBLANK(G5),"",G5)</f>
        <v>35.799999999999997</v>
      </c>
      <c r="K35" s="514">
        <f>A5</f>
        <v>2020</v>
      </c>
      <c r="L35" s="310">
        <f>IF(ISBLANK(O5),"",O5)</f>
        <v>42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</v>
      </c>
      <c r="H36" s="479">
        <f t="shared" ref="H36:H37" si="21">IF(ISBLANK(G6),"",G6)</f>
        <v>36.6</v>
      </c>
      <c r="K36" s="486">
        <f t="shared" ref="K36:K37" si="22">A6</f>
        <v>2021</v>
      </c>
      <c r="L36" s="479">
        <f t="shared" ref="L36:L37" si="23">IF(ISBLANK(O6),"",O6)</f>
        <v>43</v>
      </c>
      <c r="M36" s="479">
        <f t="shared" ref="M36:M37" si="24">IF(ISBLANK(N6),"",N6)</f>
        <v>36</v>
      </c>
    </row>
    <row r="37" spans="6:15" x14ac:dyDescent="0.25">
      <c r="F37" s="481">
        <f t="shared" si="19"/>
        <v>2022</v>
      </c>
      <c r="G37" s="311">
        <f t="shared" si="20"/>
        <v>31.9</v>
      </c>
      <c r="H37" s="311">
        <f t="shared" si="21"/>
        <v>36.5</v>
      </c>
      <c r="K37" s="481">
        <f t="shared" si="22"/>
        <v>2022</v>
      </c>
      <c r="L37" s="311">
        <f t="shared" si="23"/>
        <v>35</v>
      </c>
      <c r="M37" s="311">
        <f t="shared" si="24"/>
        <v>29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20.2</v>
      </c>
      <c r="C6" s="35">
        <v>17.399999999999999</v>
      </c>
      <c r="D6" s="63">
        <v>22.5</v>
      </c>
      <c r="E6" s="35">
        <v>46.5</v>
      </c>
      <c r="F6" s="35">
        <v>40.4</v>
      </c>
      <c r="G6" s="35">
        <v>51.4</v>
      </c>
      <c r="H6" s="292">
        <v>33.299999999999997</v>
      </c>
      <c r="I6" s="35">
        <v>42.2</v>
      </c>
      <c r="J6" s="63">
        <v>26</v>
      </c>
      <c r="M6" s="127" t="s">
        <v>16</v>
      </c>
      <c r="N6" s="935">
        <f>IF(ISBLANK(B8),"",B8)</f>
        <v>21.1</v>
      </c>
      <c r="O6" s="935">
        <f>IF(ISBLANK(E8),"",E8)</f>
        <v>44.7</v>
      </c>
      <c r="P6" s="128">
        <f>IF(ISBLANK(H8),"",H8)</f>
        <v>34.200000000000003</v>
      </c>
    </row>
    <row r="7" spans="1:19" x14ac:dyDescent="0.25">
      <c r="A7" s="286">
        <v>2022</v>
      </c>
      <c r="B7" s="167">
        <v>20.8</v>
      </c>
      <c r="C7" s="94">
        <v>18.899999999999999</v>
      </c>
      <c r="D7" s="169">
        <v>22.3</v>
      </c>
      <c r="E7" s="94">
        <v>44.7</v>
      </c>
      <c r="F7" s="94">
        <v>39.700000000000003</v>
      </c>
      <c r="G7" s="94">
        <v>48.9</v>
      </c>
      <c r="H7" s="167">
        <v>34.5</v>
      </c>
      <c r="I7" s="94">
        <v>41.4</v>
      </c>
      <c r="J7" s="169">
        <v>28.8</v>
      </c>
    </row>
    <row r="8" spans="1:19" x14ac:dyDescent="0.25">
      <c r="A8" s="218">
        <v>2023</v>
      </c>
      <c r="B8" s="167">
        <v>21.1</v>
      </c>
      <c r="C8" s="94">
        <v>18</v>
      </c>
      <c r="D8" s="169">
        <v>23.8</v>
      </c>
      <c r="E8" s="94">
        <v>44.7</v>
      </c>
      <c r="F8" s="94">
        <v>40</v>
      </c>
      <c r="G8" s="94">
        <v>48.5</v>
      </c>
      <c r="H8" s="167">
        <v>34.200000000000003</v>
      </c>
      <c r="I8" s="94">
        <v>42</v>
      </c>
      <c r="J8" s="169">
        <v>27.7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23.8</v>
      </c>
      <c r="O12" s="936">
        <f>IF(ISBLANK(G8),"",G8)</f>
        <v>48.5</v>
      </c>
      <c r="P12" s="938">
        <f>IF(ISBLANK(J8),"",J8)</f>
        <v>27.7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</v>
      </c>
      <c r="O13" s="937">
        <f>IF(ISBLANK(F8),"",F8)</f>
        <v>40</v>
      </c>
      <c r="P13" s="939">
        <f>IF(ISBLANK(I8),"",I8)</f>
        <v>42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21.1</v>
      </c>
      <c r="O20" s="935">
        <f>IF(ISBLANK(E8),"",E8)</f>
        <v>44.7</v>
      </c>
      <c r="P20" s="940">
        <f>IF(ISBLANK(H8),"",H8)</f>
        <v>34.200000000000003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23.8</v>
      </c>
      <c r="O24" s="936">
        <f>IF(ISBLANK(G8),"",G8)</f>
        <v>48.5</v>
      </c>
      <c r="P24" s="938">
        <f>IF(ISBLANK(J8),"",J8)</f>
        <v>27.7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</v>
      </c>
      <c r="O25" s="937">
        <f>IF(ISBLANK(F8),"",F8)</f>
        <v>40</v>
      </c>
      <c r="P25" s="939">
        <f>IF(ISBLANK(I8),"",I8)</f>
        <v>42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3770059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51779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3652278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50161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12823725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176123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912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2571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172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371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1077936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28</v>
      </c>
      <c r="E20" s="600">
        <v>26.1</v>
      </c>
      <c r="F20" s="600">
        <v>28.7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15.3</v>
      </c>
      <c r="E21" s="751">
        <v>15.8</v>
      </c>
      <c r="F21" s="751">
        <v>17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2.7</v>
      </c>
      <c r="E22" s="752">
        <v>0.7</v>
      </c>
      <c r="F22" s="752">
        <v>0.7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53.599999999999994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28.7</v>
      </c>
      <c r="C30" s="204" t="s">
        <v>493</v>
      </c>
    </row>
    <row r="31" spans="1:11" x14ac:dyDescent="0.25">
      <c r="A31" s="698" t="s">
        <v>1430</v>
      </c>
      <c r="B31" s="734">
        <f>F21</f>
        <v>17</v>
      </c>
    </row>
    <row r="32" spans="1:11" x14ac:dyDescent="0.25">
      <c r="A32" s="698" t="s">
        <v>1431</v>
      </c>
      <c r="B32" s="734">
        <f>F22</f>
        <v>0.7</v>
      </c>
    </row>
    <row r="33" spans="1:2" x14ac:dyDescent="0.25">
      <c r="A33" s="699" t="s">
        <v>1432</v>
      </c>
      <c r="B33" s="732">
        <f>100-(B30+B31+B32)</f>
        <v>53.599999999999994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898</v>
      </c>
      <c r="C4" s="71">
        <v>29</v>
      </c>
      <c r="D4" s="71">
        <v>54</v>
      </c>
      <c r="G4" s="217">
        <f>A4</f>
        <v>2021</v>
      </c>
      <c r="H4" s="289">
        <f>IF(ISBLANK(C4),"",C4)</f>
        <v>29</v>
      </c>
      <c r="I4" s="289">
        <f>IF(ISBLANK(D4),"",D4)</f>
        <v>54</v>
      </c>
    </row>
    <row r="5" spans="1:9" x14ac:dyDescent="0.25">
      <c r="A5" s="286">
        <v>2022</v>
      </c>
      <c r="B5" s="214">
        <v>906</v>
      </c>
      <c r="C5" s="214">
        <v>42</v>
      </c>
      <c r="D5" s="214">
        <v>45</v>
      </c>
      <c r="G5" s="286">
        <f t="shared" ref="G5:G6" si="0">A5</f>
        <v>2022</v>
      </c>
      <c r="H5" s="290">
        <f t="shared" ref="H5:H6" si="1">IF(ISBLANK(C5),"",C5)</f>
        <v>42</v>
      </c>
      <c r="I5" s="290">
        <f t="shared" ref="I5:I6" si="2">IF(ISBLANK(D5),"",D5)</f>
        <v>45</v>
      </c>
    </row>
    <row r="6" spans="1:9" x14ac:dyDescent="0.25">
      <c r="A6" s="218">
        <v>2023</v>
      </c>
      <c r="B6" s="168">
        <v>912</v>
      </c>
      <c r="C6" s="168">
        <v>42</v>
      </c>
      <c r="D6" s="168">
        <v>43</v>
      </c>
      <c r="G6" s="219">
        <f t="shared" si="0"/>
        <v>2023</v>
      </c>
      <c r="H6" s="291">
        <f t="shared" si="1"/>
        <v>42</v>
      </c>
      <c r="I6" s="291">
        <f t="shared" si="2"/>
        <v>43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29</v>
      </c>
      <c r="I12" s="289">
        <f>IF(ISBLANK(D4),"",D4)</f>
        <v>54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42</v>
      </c>
      <c r="I13" s="290">
        <f t="shared" si="4"/>
        <v>45</v>
      </c>
    </row>
    <row r="14" spans="1:9" x14ac:dyDescent="0.25">
      <c r="G14" s="219">
        <f t="shared" si="3"/>
        <v>2023</v>
      </c>
      <c r="H14" s="291">
        <f t="shared" ref="H14:I14" si="5">IF(ISBLANK(C6),"",C6)</f>
        <v>42</v>
      </c>
      <c r="I14" s="291">
        <f t="shared" si="5"/>
        <v>43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2255</v>
      </c>
      <c r="C23" s="71">
        <v>174</v>
      </c>
      <c r="D23" s="71">
        <v>287</v>
      </c>
      <c r="G23" s="217">
        <f>A23</f>
        <v>2021</v>
      </c>
      <c r="H23" s="289">
        <f>IF(ISBLANK(C23),"",C23)</f>
        <v>174</v>
      </c>
      <c r="I23" s="289">
        <f>IF(ISBLANK(D23),"",D23)</f>
        <v>287</v>
      </c>
    </row>
    <row r="24" spans="1:13" x14ac:dyDescent="0.25">
      <c r="A24" s="286">
        <v>2022</v>
      </c>
      <c r="B24" s="214">
        <v>2370</v>
      </c>
      <c r="C24" s="214">
        <v>191</v>
      </c>
      <c r="D24" s="214">
        <v>309</v>
      </c>
      <c r="G24" s="286">
        <f t="shared" ref="G24:G25" si="6">A24</f>
        <v>2022</v>
      </c>
      <c r="H24" s="290">
        <f t="shared" ref="H24:H25" si="7">IF(ISBLANK(C24),"",C24)</f>
        <v>191</v>
      </c>
      <c r="I24" s="290">
        <f t="shared" ref="I24:I25" si="8">IF(ISBLANK(D24),"",D24)</f>
        <v>309</v>
      </c>
    </row>
    <row r="25" spans="1:13" x14ac:dyDescent="0.25">
      <c r="A25" s="218">
        <v>2023</v>
      </c>
      <c r="B25" s="168">
        <v>2571</v>
      </c>
      <c r="C25" s="168">
        <v>172</v>
      </c>
      <c r="D25" s="168">
        <v>371</v>
      </c>
      <c r="G25" s="219">
        <f t="shared" si="6"/>
        <v>2023</v>
      </c>
      <c r="H25" s="291">
        <f t="shared" si="7"/>
        <v>172</v>
      </c>
      <c r="I25" s="291">
        <f t="shared" si="8"/>
        <v>371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174</v>
      </c>
      <c r="I31" s="289">
        <f>IF(ISBLANK(D23),"",D23)</f>
        <v>287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191</v>
      </c>
      <c r="I32" s="290">
        <f t="shared" si="10"/>
        <v>309</v>
      </c>
    </row>
    <row r="33" spans="7:9" x14ac:dyDescent="0.25">
      <c r="G33" s="219">
        <f t="shared" si="9"/>
        <v>2023</v>
      </c>
      <c r="H33" s="291">
        <f t="shared" ref="H33:I33" si="11">IF(ISBLANK(C25),"",C25)</f>
        <v>172</v>
      </c>
      <c r="I33" s="291">
        <f t="shared" si="11"/>
        <v>371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2888406</v>
      </c>
      <c r="C4" s="1077">
        <v>38714</v>
      </c>
      <c r="D4" s="110">
        <v>1574512</v>
      </c>
      <c r="E4" s="70">
        <v>21104</v>
      </c>
      <c r="F4" s="1076">
        <v>275607</v>
      </c>
      <c r="G4" s="70">
        <v>3694</v>
      </c>
      <c r="H4" s="1078">
        <v>10314990</v>
      </c>
      <c r="I4" s="1077">
        <v>138254</v>
      </c>
    </row>
    <row r="5" spans="1:9" x14ac:dyDescent="0.25">
      <c r="A5" s="587">
        <v>2021</v>
      </c>
      <c r="B5" s="1079">
        <v>3418446</v>
      </c>
      <c r="C5" s="1080">
        <v>46268</v>
      </c>
      <c r="D5" s="160">
        <v>2063263</v>
      </c>
      <c r="E5" s="212">
        <v>27926</v>
      </c>
      <c r="F5" s="1079">
        <v>87133</v>
      </c>
      <c r="G5" s="212">
        <v>1179</v>
      </c>
      <c r="H5" s="1081">
        <v>13099582</v>
      </c>
      <c r="I5" s="1080">
        <v>177299</v>
      </c>
    </row>
    <row r="6" spans="1:9" x14ac:dyDescent="0.25">
      <c r="A6" s="588">
        <v>2022</v>
      </c>
      <c r="B6" s="1082">
        <v>3676428</v>
      </c>
      <c r="C6" s="1083">
        <v>50493</v>
      </c>
      <c r="D6" s="169">
        <v>2186379</v>
      </c>
      <c r="E6" s="167">
        <v>30028</v>
      </c>
      <c r="F6" s="1082">
        <v>93814</v>
      </c>
      <c r="G6" s="167">
        <v>1288</v>
      </c>
      <c r="H6" s="1084">
        <v>12823725</v>
      </c>
      <c r="I6" s="1083">
        <v>176123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607677</v>
      </c>
      <c r="C4" s="1076">
        <v>2695746</v>
      </c>
      <c r="D4" s="1077">
        <v>36132</v>
      </c>
      <c r="E4" s="1076">
        <v>2786787</v>
      </c>
      <c r="F4" s="1077">
        <v>37352</v>
      </c>
    </row>
    <row r="5" spans="1:6" x14ac:dyDescent="0.25">
      <c r="A5" s="480">
        <v>2021</v>
      </c>
      <c r="B5" s="1081">
        <v>427561</v>
      </c>
      <c r="C5" s="1079">
        <v>3231714</v>
      </c>
      <c r="D5" s="1080">
        <v>43740</v>
      </c>
      <c r="E5" s="1079">
        <v>3134761</v>
      </c>
      <c r="F5" s="1080">
        <v>42428</v>
      </c>
    </row>
    <row r="6" spans="1:6" ht="15.75" thickBot="1" x14ac:dyDescent="0.3">
      <c r="A6" s="960">
        <v>2022</v>
      </c>
      <c r="B6" s="1085">
        <v>1077936</v>
      </c>
      <c r="C6" s="1086">
        <v>3770059</v>
      </c>
      <c r="D6" s="1087">
        <v>51779</v>
      </c>
      <c r="E6" s="1086">
        <v>3652278</v>
      </c>
      <c r="F6" s="1087">
        <v>50161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Сремска Митровица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762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72811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96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73.819999999999993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161.5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66517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66500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2264</v>
      </c>
      <c r="C63" s="548">
        <f>IF(ISBLANK('DEM2'!C7),"-",'DEM2'!C7)</f>
        <v>2356</v>
      </c>
      <c r="D63" s="548"/>
      <c r="E63" s="548">
        <f>IF(ISBLANK('DEM2'!D8),"-",'DEM2'!D8)</f>
        <v>2172</v>
      </c>
      <c r="F63" s="548">
        <f>IF(ISBLANK('DEM2'!C8),"-",'DEM2'!C8)</f>
        <v>2286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2651</v>
      </c>
      <c r="C64" s="317">
        <f>IF(ISBLANK('DEM2'!F7),"-",'DEM2'!F7)</f>
        <v>2840</v>
      </c>
      <c r="D64" s="789"/>
      <c r="E64" s="317">
        <f>IF(ISBLANK('DEM2'!G8),"-",'DEM2'!G8)</f>
        <v>2561</v>
      </c>
      <c r="F64" s="317">
        <f>IF(ISBLANK('DEM2'!F8),"-",'DEM2'!F8)</f>
        <v>2770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1549</v>
      </c>
      <c r="C65" s="345">
        <f>IF(ISBLANK('DEM2'!I7),"-",'DEM2'!I7)</f>
        <v>1616</v>
      </c>
      <c r="D65" s="393"/>
      <c r="E65" s="345">
        <f>IF(ISBLANK('DEM2'!J8),"-",'DEM2'!J8)</f>
        <v>1415</v>
      </c>
      <c r="F65" s="345">
        <f>IF(ISBLANK('DEM2'!I8),"-",'DEM2'!I8)</f>
        <v>1463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6053</v>
      </c>
      <c r="C66" s="317">
        <f>IF(ISBLANK('DEM2'!L7),"-",'DEM2'!L7)</f>
        <v>6384</v>
      </c>
      <c r="D66" s="395"/>
      <c r="E66" s="317">
        <f>IF(ISBLANK('DEM2'!M8),"-",'DEM2'!M8)</f>
        <v>5792</v>
      </c>
      <c r="F66" s="317">
        <f>IF(ISBLANK('DEM2'!L8),"-",'DEM2'!L8)</f>
        <v>6135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5902</v>
      </c>
      <c r="C67" s="317">
        <f>IF(ISBLANK('DEM2'!O7),"-",'DEM2'!O7)</f>
        <v>6270</v>
      </c>
      <c r="D67" s="395"/>
      <c r="E67" s="317">
        <f>IF(ISBLANK('DEM2'!P8),"-",'DEM2'!P8)</f>
        <v>5236</v>
      </c>
      <c r="F67" s="317">
        <f>IF(ISBLANK('DEM2'!O8),"-",'DEM2'!O8)</f>
        <v>5932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23891</v>
      </c>
      <c r="C68" s="414">
        <f>IF(ISBLANK('DEM2'!R7),"-",'DEM2'!R7)</f>
        <v>24505</v>
      </c>
      <c r="D68" s="420"/>
      <c r="E68" s="414">
        <f>IF(ISBLANK('DEM2'!S8),"-",'DEM2'!S8)</f>
        <v>22526</v>
      </c>
      <c r="F68" s="414">
        <f>IF(ISBLANK('DEM2'!R8),"-",'DEM2'!R8)</f>
        <v>24581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37731</v>
      </c>
      <c r="C69" s="463">
        <f>IF(ISBLANK('DEM2'!U7),"-",'DEM2'!U7)</f>
        <v>36153</v>
      </c>
      <c r="D69" s="799"/>
      <c r="E69" s="463">
        <f>IF(ISBLANK('DEM2'!V8),"-",'DEM2'!V8)</f>
        <v>36390</v>
      </c>
      <c r="F69" s="463">
        <f>IF(ISBLANK('DEM2'!U8),"-",'DEM2'!U8)</f>
        <v>36421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1.6</v>
      </c>
      <c r="G115" s="800">
        <f>IF(ISBLANK('DEM2'!E23),"-",'DEM2'!E23)</f>
        <v>12.9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</v>
      </c>
      <c r="G116" s="407">
        <f>IF(ISBLANK('DEM2'!E24),"-",'DEM2'!E24)</f>
        <v>9.1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9.6</v>
      </c>
      <c r="G117" s="801">
        <f>IF(ISBLANK('DEM2'!E25),"-",'DEM2'!E25)</f>
        <v>9.6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20667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24900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77152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2157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29.4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70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9.9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12823725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176123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2186379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1052316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30028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3676428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50493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93814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1288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3770059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51779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3652278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50161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912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2571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1077936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7559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7048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5649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38547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7306</v>
      </c>
      <c r="C300" s="808">
        <f>IF(ISBLANK(POLJ3!C4),"-",POLJ3!C4)</f>
        <v>1063</v>
      </c>
      <c r="D300" s="1153">
        <f>IF(ISBLANK(POLJ3!D4),"-",POLJ3!D4)</f>
        <v>6243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7895</v>
      </c>
      <c r="C301" s="789">
        <f>IF(ISBLANK(POLJ3!C5),"-",POLJ3!C5)</f>
        <v>5045</v>
      </c>
      <c r="D301" s="1154">
        <f>IF(ISBLANK(POLJ3!D5),"-",POLJ3!D5)</f>
        <v>2850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13</v>
      </c>
      <c r="C302" s="790">
        <f>IF(ISBLANK(POLJ3!C6),"-",POLJ3!C6)</f>
        <v>3</v>
      </c>
      <c r="D302" s="1155">
        <f>IF(ISBLANK(POLJ3!D6),"-",POLJ3!D6)</f>
        <v>10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515</v>
      </c>
      <c r="C303" s="791">
        <f>IF(ISBLANK(POLJ3!C7),"-",POLJ3!C7)</f>
        <v>105</v>
      </c>
      <c r="D303" s="1164">
        <f>IF(ISBLANK(POLJ3!D7),"-",POLJ3!D7)</f>
        <v>410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7559</v>
      </c>
      <c r="C304" s="807">
        <f>IF(ISBLANK(POLJ3!C8),"-",POLJ3!C8)</f>
        <v>1013</v>
      </c>
      <c r="D304" s="1122">
        <f>IF(ISBLANK(POLJ3!D8),"-",POLJ3!D8)</f>
        <v>6546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418.32</v>
      </c>
      <c r="C310" s="1123"/>
      <c r="D310" s="3"/>
      <c r="E310" s="5"/>
      <c r="F310" s="5"/>
      <c r="G310" s="815" t="s">
        <v>765</v>
      </c>
      <c r="H310" s="816">
        <f>IF(ISBLANK(POLJ2!H3),"-",POLJ2!H3)</f>
        <v>10577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50087.29</v>
      </c>
      <c r="C311" s="1124"/>
      <c r="D311" s="3"/>
      <c r="E311" s="5"/>
      <c r="F311" s="5"/>
      <c r="G311" s="810" t="s">
        <v>766</v>
      </c>
      <c r="H311" s="248">
        <f>IF(ISBLANK(POLJ2!H4),"-",POLJ2!H4)</f>
        <v>113212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742.89</v>
      </c>
      <c r="C312" s="1124"/>
      <c r="D312" s="3"/>
      <c r="E312" s="5"/>
      <c r="F312" s="5"/>
      <c r="G312" s="810" t="s">
        <v>767</v>
      </c>
      <c r="H312" s="248">
        <f>IF(ISBLANK(POLJ2!H5),"-",POLJ2!H5)</f>
        <v>14527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55.55</v>
      </c>
      <c r="C313" s="1124"/>
      <c r="D313" s="3"/>
      <c r="E313" s="5"/>
      <c r="F313" s="5"/>
      <c r="G313" s="812" t="s">
        <v>768</v>
      </c>
      <c r="H313" s="249">
        <f>IF(ISBLANK(POLJ2!H6),"-",POLJ2!H6)</f>
        <v>222713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1.41</v>
      </c>
      <c r="C314" s="1124"/>
      <c r="D314" s="3"/>
      <c r="E314" s="5"/>
      <c r="F314" s="5"/>
      <c r="G314" s="814" t="s">
        <v>16</v>
      </c>
      <c r="H314" s="817">
        <f>IF(ISBLANK(POLJ2!H7),"-",POLJ2!H7)</f>
        <v>361029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3137.59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54443.05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590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37.9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2228</v>
      </c>
      <c r="I364" s="808">
        <f>IF(ISBLANK(OBRAZ2!I6),"-",OBRAZ2!I6)</f>
        <v>1625</v>
      </c>
      <c r="J364" s="808">
        <f>IF(ISBLANK(OBRAZ2!J6),"-",OBRAZ2!J6)</f>
        <v>603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954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</v>
      </c>
      <c r="I365" s="789">
        <f>IF(ISBLANK(OBRAZ2!I7),"-",OBRAZ2!I7)</f>
        <v>4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59.7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722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1.7370892018779343</v>
      </c>
      <c r="I375" s="850">
        <f>IF(ISBLANK(OBRAZ2!C12),"-",OBRAZ2!C21)</f>
        <v>1.7504488330341115</v>
      </c>
      <c r="J375" s="850">
        <f>IF(ISBLANK(OBRAZ2!D12),"-",OBRAZ2!D21)</f>
        <v>1.5004413062665489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64.600938967136145</v>
      </c>
      <c r="I377" s="851">
        <f>IF(ISBLANK(OBRAZ2!C14),"-",OBRAZ2!C23)</f>
        <v>62.298025134649912</v>
      </c>
      <c r="J377" s="851">
        <f>IF(ISBLANK(OBRAZ2!D14),"-",OBRAZ2!D23)</f>
        <v>66.63724624889673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18.122065727699528</v>
      </c>
      <c r="I379" s="851">
        <f>IF(ISBLANK(OBRAZ2!C16),"-",OBRAZ2!C25)</f>
        <v>19.03052064631957</v>
      </c>
      <c r="J379" s="851">
        <f>IF(ISBLANK(OBRAZ2!D16),"-",OBRAZ2!D25)</f>
        <v>14.827890556045894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15.539906103286386</v>
      </c>
      <c r="I380" s="852">
        <f>IF(ISBLANK(OBRAZ2!C17),"-",OBRAZ2!C26)</f>
        <v>16.921005385996409</v>
      </c>
      <c r="J380" s="852">
        <f>IF(ISBLANK(OBRAZ2!D17),"-",OBRAZ2!D26)</f>
        <v>17.034421888790821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2102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2202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580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412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97.1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625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44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2131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801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39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27315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360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279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1.3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77.099999999999994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1.1299999999999999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3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4.0999999999999996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99.2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6129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8.4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15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409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4830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47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72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6.8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6.6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7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46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1499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2.2999999999999998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1129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9.8000000000000007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576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312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387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269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83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77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9.5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59.5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359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62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244.42699999999999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381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25803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185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17285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10072.379999999999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15.73227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38</v>
      </c>
      <c r="D696" s="315"/>
      <c r="E696" s="314"/>
      <c r="F696" s="5"/>
      <c r="G696" s="837">
        <v>2012</v>
      </c>
      <c r="H696" s="835">
        <f>IF(ISBLANK(INDEKSI2!B5),"-",INDEKSI2!B5)</f>
        <v>33.54</v>
      </c>
      <c r="I696" s="835">
        <f>IF(ISBLANK(INDEKSI2!C5),"-",INDEKSI2!C5)</f>
        <v>40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48.89</v>
      </c>
      <c r="D697" s="315"/>
      <c r="E697" s="314"/>
      <c r="F697" s="5"/>
      <c r="G697" s="838">
        <v>2013</v>
      </c>
      <c r="H697" s="559">
        <f>IF(ISBLANK(INDEKSI2!B6),"-",INDEKSI2!B6)</f>
        <v>34.24</v>
      </c>
      <c r="I697" s="559">
        <f>IF(ISBLANK(INDEKSI2!C6),"-",INDEKSI2!C6)</f>
        <v>47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37.5</v>
      </c>
      <c r="I698" s="836">
        <f>IF(ISBLANK(INDEKSI2!C7),"-",INDEKSI2!C7)</f>
        <v>26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3785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3436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9210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7835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70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37.5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26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15.73227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38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48.89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35.479999999999997</v>
      </c>
      <c r="C4" s="721">
        <v>34</v>
      </c>
      <c r="D4" s="710"/>
      <c r="E4" s="711"/>
      <c r="F4" s="712"/>
    </row>
    <row r="5" spans="1:6" x14ac:dyDescent="0.25">
      <c r="A5" s="286">
        <v>2012</v>
      </c>
      <c r="B5" s="614">
        <v>33.54</v>
      </c>
      <c r="C5" s="722">
        <v>40</v>
      </c>
      <c r="D5" s="713"/>
      <c r="E5" s="641"/>
      <c r="F5" s="714"/>
    </row>
    <row r="6" spans="1:6" x14ac:dyDescent="0.25">
      <c r="A6" s="286">
        <v>2013</v>
      </c>
      <c r="B6" s="614">
        <v>34.24</v>
      </c>
      <c r="C6" s="722">
        <v>47</v>
      </c>
      <c r="D6" s="715">
        <v>15.73227</v>
      </c>
      <c r="E6" s="609">
        <v>38</v>
      </c>
      <c r="F6" s="716">
        <v>48.89</v>
      </c>
    </row>
    <row r="7" spans="1:6" x14ac:dyDescent="0.25">
      <c r="A7" s="219">
        <v>2014</v>
      </c>
      <c r="B7" s="615">
        <v>37.5</v>
      </c>
      <c r="C7" s="723">
        <v>26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7559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5649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7048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418.32</v>
      </c>
      <c r="G3" s="217" t="s">
        <v>765</v>
      </c>
      <c r="H3" s="71">
        <v>10577</v>
      </c>
    </row>
    <row r="4" spans="1:9" x14ac:dyDescent="0.25">
      <c r="A4" s="286" t="s">
        <v>760</v>
      </c>
      <c r="B4" s="214">
        <v>50087.29</v>
      </c>
      <c r="G4" s="286" t="s">
        <v>766</v>
      </c>
      <c r="H4" s="214">
        <v>113212</v>
      </c>
    </row>
    <row r="5" spans="1:9" x14ac:dyDescent="0.25">
      <c r="A5" s="286" t="s">
        <v>761</v>
      </c>
      <c r="B5" s="214">
        <v>742.89</v>
      </c>
      <c r="G5" s="286" t="s">
        <v>767</v>
      </c>
      <c r="H5" s="214">
        <v>14527</v>
      </c>
    </row>
    <row r="6" spans="1:9" x14ac:dyDescent="0.25">
      <c r="A6" s="286" t="s">
        <v>762</v>
      </c>
      <c r="B6" s="214">
        <v>55.55</v>
      </c>
      <c r="G6" s="286" t="s">
        <v>768</v>
      </c>
      <c r="H6" s="214">
        <v>222713</v>
      </c>
    </row>
    <row r="7" spans="1:9" x14ac:dyDescent="0.25">
      <c r="A7" s="286" t="s">
        <v>763</v>
      </c>
      <c r="B7" s="214">
        <v>1.41</v>
      </c>
      <c r="G7" s="1" t="s">
        <v>24</v>
      </c>
      <c r="H7" s="288">
        <v>361029</v>
      </c>
    </row>
    <row r="8" spans="1:9" x14ac:dyDescent="0.25">
      <c r="A8" s="287" t="s">
        <v>764</v>
      </c>
      <c r="B8" s="73">
        <v>3137.59</v>
      </c>
    </row>
    <row r="9" spans="1:9" x14ac:dyDescent="0.25">
      <c r="A9" s="1" t="s">
        <v>24</v>
      </c>
      <c r="B9" s="288">
        <v>54443.05</v>
      </c>
      <c r="I9" s="41" t="s">
        <v>876</v>
      </c>
    </row>
    <row r="10" spans="1:9" x14ac:dyDescent="0.25">
      <c r="G10" s="29" t="s">
        <v>775</v>
      </c>
      <c r="H10" s="58">
        <v>38547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7306</v>
      </c>
      <c r="C4" s="55">
        <v>1063</v>
      </c>
      <c r="D4" s="110">
        <v>6243</v>
      </c>
    </row>
    <row r="5" spans="1:4" ht="30" customHeight="1" x14ac:dyDescent="0.25">
      <c r="A5" s="274" t="s">
        <v>884</v>
      </c>
      <c r="B5" s="212">
        <v>7895</v>
      </c>
      <c r="C5" s="58">
        <v>5045</v>
      </c>
      <c r="D5" s="160">
        <v>2850</v>
      </c>
    </row>
    <row r="6" spans="1:4" x14ac:dyDescent="0.25">
      <c r="A6" s="274" t="s">
        <v>772</v>
      </c>
      <c r="B6" s="212">
        <v>13</v>
      </c>
      <c r="C6" s="58">
        <v>3</v>
      </c>
      <c r="D6" s="160">
        <v>10</v>
      </c>
    </row>
    <row r="7" spans="1:4" ht="30" x14ac:dyDescent="0.25">
      <c r="A7" s="274" t="s">
        <v>773</v>
      </c>
      <c r="B7" s="212">
        <v>515</v>
      </c>
      <c r="C7" s="58">
        <v>105</v>
      </c>
      <c r="D7" s="160">
        <v>410</v>
      </c>
    </row>
    <row r="8" spans="1:4" x14ac:dyDescent="0.25">
      <c r="A8" s="201" t="s">
        <v>774</v>
      </c>
      <c r="B8" s="72">
        <v>7559</v>
      </c>
      <c r="C8" s="61">
        <v>1013</v>
      </c>
      <c r="D8" s="111">
        <v>6546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23.076923076923077</v>
      </c>
      <c r="C14" s="276">
        <f>D6/B6*100</f>
        <v>76.923076923076934</v>
      </c>
    </row>
    <row r="15" spans="1:4" ht="60" x14ac:dyDescent="0.25">
      <c r="A15" s="277" t="s">
        <v>885</v>
      </c>
      <c r="B15" s="282">
        <f>C5/B5*100</f>
        <v>63.90120329322356</v>
      </c>
      <c r="C15" s="278">
        <f>D5/B5*100</f>
        <v>36.09879670677644</v>
      </c>
    </row>
    <row r="16" spans="1:4" ht="30" x14ac:dyDescent="0.25">
      <c r="A16" s="279" t="s">
        <v>821</v>
      </c>
      <c r="B16" s="283">
        <f>C4/B4*100</f>
        <v>14.549685190254586</v>
      </c>
      <c r="C16" s="280">
        <f>D4/B4*100</f>
        <v>85.450314809745421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23.076923076923077</v>
      </c>
      <c r="C21" s="276">
        <f>C14</f>
        <v>76.923076923076934</v>
      </c>
    </row>
    <row r="22" spans="1:3" ht="60" x14ac:dyDescent="0.25">
      <c r="A22" s="277" t="s">
        <v>823</v>
      </c>
      <c r="B22" s="282">
        <f t="shared" ref="B22:C23" si="0">B15</f>
        <v>63.90120329322356</v>
      </c>
      <c r="C22" s="278">
        <f t="shared" si="0"/>
        <v>36.09879670677644</v>
      </c>
    </row>
    <row r="23" spans="1:3" ht="30" x14ac:dyDescent="0.25">
      <c r="A23" s="279" t="s">
        <v>858</v>
      </c>
      <c r="B23" s="285">
        <f t="shared" si="0"/>
        <v>14.549685190254586</v>
      </c>
      <c r="C23" s="284">
        <f t="shared" si="0"/>
        <v>85.450314809745421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590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37.9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954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59.7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722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2130</v>
      </c>
      <c r="C6" s="973">
        <v>1637</v>
      </c>
      <c r="D6" s="945">
        <v>493</v>
      </c>
      <c r="E6" s="973">
        <v>2130</v>
      </c>
      <c r="F6" s="973">
        <v>1676</v>
      </c>
      <c r="G6" s="945">
        <v>454</v>
      </c>
      <c r="H6" s="599">
        <v>2228</v>
      </c>
      <c r="I6" s="616">
        <v>1625</v>
      </c>
      <c r="J6" s="945">
        <v>603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</v>
      </c>
      <c r="C7" s="975">
        <v>2</v>
      </c>
      <c r="D7" s="976">
        <v>0</v>
      </c>
      <c r="E7" s="975">
        <v>8</v>
      </c>
      <c r="F7" s="975">
        <v>8</v>
      </c>
      <c r="G7" s="976">
        <v>0</v>
      </c>
      <c r="H7" s="753">
        <v>4</v>
      </c>
      <c r="I7" s="690">
        <v>4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37</v>
      </c>
      <c r="C12" s="600">
        <v>39</v>
      </c>
      <c r="D12" s="600">
        <v>34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1376</v>
      </c>
      <c r="C14" s="751">
        <v>1388</v>
      </c>
      <c r="D14" s="751">
        <v>1510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386</v>
      </c>
      <c r="C16" s="1029">
        <v>424</v>
      </c>
      <c r="D16" s="751">
        <v>336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331</v>
      </c>
      <c r="C17" s="752">
        <v>377</v>
      </c>
      <c r="D17" s="752">
        <v>386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1.7370892018779343</v>
      </c>
      <c r="C21" s="289">
        <f>C12/SUM(C12:C17)*100</f>
        <v>1.7504488330341115</v>
      </c>
      <c r="D21" s="289">
        <f>D12/SUM(D12:D17)*100</f>
        <v>1.5004413062665489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64.600938967136145</v>
      </c>
      <c r="C23" s="290">
        <f>C14/SUM(C12:C17)*100</f>
        <v>62.298025134649912</v>
      </c>
      <c r="D23" s="290">
        <f>D14/SUM(D12:D17)*100</f>
        <v>66.63724624889673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18.122065727699528</v>
      </c>
      <c r="C25" s="290">
        <f>C16/SUM(C12:C17)*100</f>
        <v>19.03052064631957</v>
      </c>
      <c r="D25" s="290">
        <f>D16/SUM(D12:D17)*100</f>
        <v>14.827890556045894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15.539906103286386</v>
      </c>
      <c r="C26" s="291">
        <f>C17/SUM(C12:C17)*100</f>
        <v>16.921005385996409</v>
      </c>
      <c r="D26" s="291">
        <f>D17/SUM(D12:D17)*100</f>
        <v>17.034421888790821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31.3</v>
      </c>
      <c r="C7" s="600">
        <v>32.4</v>
      </c>
      <c r="D7" s="600">
        <v>30.5</v>
      </c>
    </row>
    <row r="8" spans="1:6" x14ac:dyDescent="0.25">
      <c r="A8" s="695" t="s">
        <v>944</v>
      </c>
      <c r="B8" s="751">
        <v>0.1</v>
      </c>
      <c r="C8" s="751">
        <v>0</v>
      </c>
      <c r="D8" s="751">
        <v>0.1</v>
      </c>
    </row>
    <row r="9" spans="1:6" x14ac:dyDescent="0.25">
      <c r="A9" s="696" t="s">
        <v>224</v>
      </c>
      <c r="B9" s="752">
        <v>68.599999999999994</v>
      </c>
      <c r="C9" s="752">
        <v>67.7</v>
      </c>
      <c r="D9" s="752">
        <v>69.400000000000006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31.3</v>
      </c>
      <c r="C13" s="697">
        <f t="shared" ref="C13:D13" si="1">IF(ISBLANK(C7),"",C7)</f>
        <v>32.4</v>
      </c>
      <c r="D13" s="697">
        <f t="shared" si="1"/>
        <v>30.5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0.1</v>
      </c>
      <c r="C14" s="698">
        <f t="shared" si="2"/>
        <v>0</v>
      </c>
      <c r="D14" s="698">
        <f t="shared" si="2"/>
        <v>0.1</v>
      </c>
    </row>
    <row r="15" spans="1:6" x14ac:dyDescent="0.25">
      <c r="A15" s="702" t="s">
        <v>1630</v>
      </c>
      <c r="B15" s="699">
        <f t="shared" si="2"/>
        <v>68.599999999999994</v>
      </c>
      <c r="C15" s="699">
        <f t="shared" si="2"/>
        <v>67.7</v>
      </c>
      <c r="D15" s="699">
        <f t="shared" si="2"/>
        <v>69.400000000000006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31.3</v>
      </c>
      <c r="C18" s="697">
        <f t="shared" ref="C18:D18" si="4">IF(ISBLANK(C7),"",C7)</f>
        <v>32.4</v>
      </c>
      <c r="D18" s="697">
        <f t="shared" si="4"/>
        <v>30.5</v>
      </c>
    </row>
    <row r="19" spans="1:5" x14ac:dyDescent="0.25">
      <c r="A19" s="701" t="s">
        <v>1632</v>
      </c>
      <c r="B19" s="698">
        <f t="shared" ref="B19:D20" si="5">IF(ISBLANK(B8),"",B8)</f>
        <v>0.1</v>
      </c>
      <c r="C19" s="698">
        <f t="shared" si="5"/>
        <v>0</v>
      </c>
      <c r="D19" s="698">
        <f t="shared" si="5"/>
        <v>0.1</v>
      </c>
    </row>
    <row r="20" spans="1:5" x14ac:dyDescent="0.25">
      <c r="A20" s="702" t="s">
        <v>1633</v>
      </c>
      <c r="B20" s="699">
        <f t="shared" si="5"/>
        <v>68.599999999999994</v>
      </c>
      <c r="C20" s="699">
        <f t="shared" si="5"/>
        <v>67.7</v>
      </c>
      <c r="D20" s="699">
        <f t="shared" si="5"/>
        <v>69.400000000000006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108.4</v>
      </c>
      <c r="C5" s="611">
        <v>116.8</v>
      </c>
      <c r="D5" s="1030">
        <v>112.7</v>
      </c>
      <c r="F5" s="28"/>
      <c r="G5" s="693">
        <f>A5</f>
        <v>2020</v>
      </c>
      <c r="H5" s="669">
        <f>IF(ISBLANK(B5),"",B5)</f>
        <v>108.4</v>
      </c>
      <c r="I5" s="618">
        <f t="shared" ref="H5:I7" si="0">IF(ISBLANK(C5),"",C5)</f>
        <v>116.8</v>
      </c>
    </row>
    <row r="6" spans="1:10" x14ac:dyDescent="0.25">
      <c r="A6" s="749">
        <v>2021</v>
      </c>
      <c r="B6" s="601">
        <v>112.4</v>
      </c>
      <c r="C6" s="612">
        <v>117.3</v>
      </c>
      <c r="D6" s="946">
        <v>114.8</v>
      </c>
      <c r="F6" s="44"/>
      <c r="G6" s="693">
        <f t="shared" ref="G6:G7" si="1">A6</f>
        <v>2021</v>
      </c>
      <c r="H6" s="670">
        <f t="shared" si="0"/>
        <v>112.4</v>
      </c>
      <c r="I6" s="619">
        <f t="shared" si="0"/>
        <v>117.3</v>
      </c>
    </row>
    <row r="7" spans="1:10" x14ac:dyDescent="0.25">
      <c r="A7" s="750">
        <v>2022</v>
      </c>
      <c r="B7" s="601">
        <v>108.2</v>
      </c>
      <c r="C7" s="612">
        <v>104.3</v>
      </c>
      <c r="D7" s="946">
        <v>106.3</v>
      </c>
      <c r="F7" s="44"/>
      <c r="G7" s="693">
        <f t="shared" si="1"/>
        <v>2022</v>
      </c>
      <c r="H7" s="671">
        <f t="shared" si="0"/>
        <v>108.2</v>
      </c>
      <c r="I7" s="620">
        <f t="shared" si="0"/>
        <v>104.3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108.4</v>
      </c>
      <c r="I13" s="618">
        <f>IF(ISBLANK(C5),"",C5)</f>
        <v>116.8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112.4</v>
      </c>
      <c r="I14" s="619">
        <f t="shared" si="3"/>
        <v>117.3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108.2</v>
      </c>
      <c r="I15" s="620">
        <f t="shared" si="4"/>
        <v>104.3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Сремска Митровица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762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72811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96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73.819999999999993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161.5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66517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66500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2264</v>
      </c>
      <c r="C63" s="548">
        <f>IF(ISBLANK('DEM2'!C7),"-",'DEM2'!C7)</f>
        <v>2356</v>
      </c>
      <c r="D63" s="548"/>
      <c r="E63" s="548">
        <f>IF(ISBLANK('DEM2'!D8),"-",'DEM2'!D8)</f>
        <v>2172</v>
      </c>
      <c r="F63" s="548">
        <f>IF(ISBLANK('DEM2'!C8),"-",'DEM2'!C8)</f>
        <v>2286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2651</v>
      </c>
      <c r="C64" s="317">
        <f>IF(ISBLANK('DEM2'!F7),"-",'DEM2'!F7)</f>
        <v>2840</v>
      </c>
      <c r="D64" s="789"/>
      <c r="E64" s="317">
        <f>IF(ISBLANK('DEM2'!G8),"-",'DEM2'!G8)</f>
        <v>2561</v>
      </c>
      <c r="F64" s="317">
        <f>IF(ISBLANK('DEM2'!F8),"-",'DEM2'!F8)</f>
        <v>2770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1549</v>
      </c>
      <c r="C65" s="345">
        <f>IF(ISBLANK('DEM2'!I7),"-",'DEM2'!I7)</f>
        <v>1616</v>
      </c>
      <c r="D65" s="393"/>
      <c r="E65" s="345">
        <f>IF(ISBLANK('DEM2'!J8),"-",'DEM2'!J8)</f>
        <v>1415</v>
      </c>
      <c r="F65" s="345">
        <f>IF(ISBLANK('DEM2'!I8),"-",'DEM2'!I8)</f>
        <v>1463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6053</v>
      </c>
      <c r="C66" s="348">
        <f>IF(ISBLANK('DEM2'!L7),"-",'DEM2'!L7)</f>
        <v>6384</v>
      </c>
      <c r="D66" s="394"/>
      <c r="E66" s="348">
        <f>IF(ISBLANK('DEM2'!M8),"-",'DEM2'!M8)</f>
        <v>5792</v>
      </c>
      <c r="F66" s="348">
        <f>IF(ISBLANK('DEM2'!L8),"-",'DEM2'!L8)</f>
        <v>6135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5902</v>
      </c>
      <c r="C67" s="345">
        <f>IF(ISBLANK('DEM2'!O7),"-",'DEM2'!O7)</f>
        <v>6270</v>
      </c>
      <c r="D67" s="393"/>
      <c r="E67" s="345">
        <f>IF(ISBLANK('DEM2'!P8),"-",'DEM2'!P8)</f>
        <v>5236</v>
      </c>
      <c r="F67" s="345">
        <f>IF(ISBLANK('DEM2'!O8),"-",'DEM2'!O8)</f>
        <v>5932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23891</v>
      </c>
      <c r="C68" s="317">
        <f>IF(ISBLANK('DEM2'!R7),"-",'DEM2'!R7)</f>
        <v>24505</v>
      </c>
      <c r="D68" s="395"/>
      <c r="E68" s="317">
        <f>IF(ISBLANK('DEM2'!S8),"-",'DEM2'!S8)</f>
        <v>22526</v>
      </c>
      <c r="F68" s="317">
        <f>IF(ISBLANK('DEM2'!R8),"-",'DEM2'!R8)</f>
        <v>24581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37731</v>
      </c>
      <c r="C69" s="463">
        <f>IF(ISBLANK('DEM2'!U7),"-",'DEM2'!U7)</f>
        <v>36153</v>
      </c>
      <c r="D69" s="799"/>
      <c r="E69" s="463">
        <f>IF(ISBLANK('DEM2'!V8),"-",'DEM2'!V8)</f>
        <v>36390</v>
      </c>
      <c r="F69" s="463">
        <f>IF(ISBLANK('DEM2'!U8),"-",'DEM2'!U8)</f>
        <v>36421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1.6</v>
      </c>
      <c r="G115" s="800">
        <f>IF(ISBLANK('DEM2'!E23),"-",'DEM2'!E23)</f>
        <v>12.9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</v>
      </c>
      <c r="G116" s="407">
        <f>IF(ISBLANK('DEM2'!E24),"-",'DEM2'!E24)</f>
        <v>9.1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9.6</v>
      </c>
      <c r="G117" s="801">
        <f>IF(ISBLANK('DEM2'!E25),"-",'DEM2'!E25)</f>
        <v>9.6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20667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24900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77152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2157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29.4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70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9.9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12823725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176123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2186379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1052316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30028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3676428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50493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93814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1288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3770059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51779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3652278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50161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912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2571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1077936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7559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7048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5649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38547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7306</v>
      </c>
      <c r="C300" s="808">
        <f>IF(ISBLANK(POLJ3!C4),"-",POLJ3!C4)</f>
        <v>1063</v>
      </c>
      <c r="D300" s="1153">
        <f>IF(ISBLANK(POLJ3!D4),"-",POLJ3!D4)</f>
        <v>6243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7895</v>
      </c>
      <c r="C301" s="789">
        <f>IF(ISBLANK(POLJ3!C5),"-",POLJ3!C5)</f>
        <v>5045</v>
      </c>
      <c r="D301" s="1154">
        <f>IF(ISBLANK(POLJ3!D5),"-",POLJ3!D5)</f>
        <v>2850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13</v>
      </c>
      <c r="C302" s="790">
        <f>IF(ISBLANK(POLJ3!C6),"-",POLJ3!C6)</f>
        <v>3</v>
      </c>
      <c r="D302" s="1155">
        <f>IF(ISBLANK(POLJ3!D6),"-",POLJ3!D6)</f>
        <v>10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515</v>
      </c>
      <c r="C303" s="791">
        <f>IF(ISBLANK(POLJ3!C7),"-",POLJ3!C7)</f>
        <v>105</v>
      </c>
      <c r="D303" s="1164">
        <f>IF(ISBLANK(POLJ3!D7),"-",POLJ3!D7)</f>
        <v>410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7559</v>
      </c>
      <c r="C304" s="807">
        <f>IF(ISBLANK(POLJ3!C8),"-",POLJ3!C8)</f>
        <v>1013</v>
      </c>
      <c r="D304" s="1122">
        <f>IF(ISBLANK(POLJ3!D8),"-",POLJ3!D8)</f>
        <v>6546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418.32</v>
      </c>
      <c r="C310" s="1123"/>
      <c r="D310" s="3"/>
      <c r="E310" s="5"/>
      <c r="F310" s="5"/>
      <c r="G310" s="815" t="s">
        <v>854</v>
      </c>
      <c r="H310" s="816">
        <f>IF(ISBLANK(POLJ2!H3),"-",POLJ2!H3)</f>
        <v>10577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50087.29</v>
      </c>
      <c r="C311" s="1124"/>
      <c r="D311" s="3"/>
      <c r="E311" s="5"/>
      <c r="F311" s="5"/>
      <c r="G311" s="810" t="s">
        <v>855</v>
      </c>
      <c r="H311" s="248">
        <f>IF(ISBLANK(POLJ2!H4),"-",POLJ2!H4)</f>
        <v>113212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742.89</v>
      </c>
      <c r="C312" s="1124"/>
      <c r="D312" s="3"/>
      <c r="E312" s="5"/>
      <c r="F312" s="5"/>
      <c r="G312" s="810" t="s">
        <v>856</v>
      </c>
      <c r="H312" s="248">
        <f>IF(ISBLANK(POLJ2!H5),"-",POLJ2!H5)</f>
        <v>14527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55.55</v>
      </c>
      <c r="C313" s="1124"/>
      <c r="D313" s="3"/>
      <c r="E313" s="5"/>
      <c r="F313" s="5"/>
      <c r="G313" s="812" t="s">
        <v>857</v>
      </c>
      <c r="H313" s="249">
        <f>IF(ISBLANK(POLJ2!H6),"-",POLJ2!H6)</f>
        <v>222713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1.41</v>
      </c>
      <c r="C314" s="1124"/>
      <c r="D314" s="3"/>
      <c r="E314" s="5"/>
      <c r="F314" s="5"/>
      <c r="G314" s="814" t="s">
        <v>847</v>
      </c>
      <c r="H314" s="817">
        <f>IF(ISBLANK(POLJ2!H7),"-",POLJ2!H7)</f>
        <v>361029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3137.59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54443.05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2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590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37.9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2228</v>
      </c>
      <c r="I364" s="808">
        <f>IF(ISBLANK(OBRAZ2!I6),"-",OBRAZ2!I6)</f>
        <v>1625</v>
      </c>
      <c r="J364" s="808">
        <f>IF(ISBLANK(OBRAZ2!J6),"-",OBRAZ2!J6)</f>
        <v>603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954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</v>
      </c>
      <c r="I365" s="416">
        <f>IF(ISBLANK(OBRAZ2!I7),"-",OBRAZ2!I7)</f>
        <v>4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59.7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722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1.7370892018779343</v>
      </c>
      <c r="I375" s="850">
        <f>IF(ISBLANK(OBRAZ2!C12),"-",OBRAZ2!C21)</f>
        <v>1.7504488330341115</v>
      </c>
      <c r="J375" s="850">
        <f>IF(ISBLANK(OBRAZ2!D12),"-",OBRAZ2!D21)</f>
        <v>1.5004413062665489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64.600938967136145</v>
      </c>
      <c r="I377" s="851">
        <f>IF(ISBLANK(OBRAZ2!C14),"-",OBRAZ2!C23)</f>
        <v>62.298025134649912</v>
      </c>
      <c r="J377" s="851">
        <f>IF(ISBLANK(OBRAZ2!D14),"-",OBRAZ2!D23)</f>
        <v>66.63724624889673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18.122065727699528</v>
      </c>
      <c r="I379" s="851">
        <f>IF(ISBLANK(OBRAZ2!C16),"-",OBRAZ2!C25)</f>
        <v>19.03052064631957</v>
      </c>
      <c r="J379" s="851">
        <f>IF(ISBLANK(OBRAZ2!D16),"-",OBRAZ2!D25)</f>
        <v>14.827890556045894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15.539906103286386</v>
      </c>
      <c r="I380" s="852">
        <f>IF(ISBLANK(OBRAZ2!C17),"-",OBRAZ2!C26)</f>
        <v>16.921005385996409</v>
      </c>
      <c r="J380" s="852">
        <f>IF(ISBLANK(OBRAZ2!D17),"-",OBRAZ2!D26)</f>
        <v>17.034421888790821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2102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2202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580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412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97.1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625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44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2131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801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39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27315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360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279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1.3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77.099999999999994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1.1299999999999999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3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4.0999999999999996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99.2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6129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15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409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4830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47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72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6.8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6.6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7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46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1499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2.2999999999999998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1129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9.8000000000000007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576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312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387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269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83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77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9.5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59.5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359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62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244.42699999999999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381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25803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185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17285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10072.379999999999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15.73227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38</v>
      </c>
      <c r="D696" s="3"/>
      <c r="E696" s="5"/>
      <c r="F696" s="5"/>
      <c r="G696" s="837">
        <v>2012</v>
      </c>
      <c r="H696" s="835">
        <f>IF(ISBLANK(INDEKSI2!B5),"-",INDEKSI2!B5)</f>
        <v>33.54</v>
      </c>
      <c r="I696" s="835">
        <f>IF(ISBLANK(INDEKSI2!C5),"-",INDEKSI2!C5)</f>
        <v>40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48.89</v>
      </c>
      <c r="D697" s="3"/>
      <c r="E697" s="5"/>
      <c r="F697" s="5"/>
      <c r="G697" s="838">
        <v>2013</v>
      </c>
      <c r="H697" s="559">
        <f>IF(ISBLANK(INDEKSI2!B6),"-",INDEKSI2!B6)</f>
        <v>34.24</v>
      </c>
      <c r="I697" s="559">
        <f>IF(ISBLANK(INDEKSI2!C6),"-",INDEKSI2!C6)</f>
        <v>47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37.5</v>
      </c>
      <c r="I698" s="836">
        <f>IF(ISBLANK(INDEKSI2!C7),"-",INDEKSI2!C7)</f>
        <v>26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3785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3436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9210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7835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30</v>
      </c>
      <c r="D6" s="612">
        <v>9</v>
      </c>
      <c r="E6" s="612">
        <v>21</v>
      </c>
      <c r="F6" s="1033">
        <v>421</v>
      </c>
      <c r="G6" s="612">
        <v>208</v>
      </c>
      <c r="H6" s="980">
        <v>213</v>
      </c>
      <c r="I6" s="1034">
        <v>25.8</v>
      </c>
      <c r="J6" s="612">
        <v>24.8</v>
      </c>
      <c r="K6" s="1035">
        <v>26.9</v>
      </c>
      <c r="L6" s="1033">
        <v>992</v>
      </c>
      <c r="M6" s="612">
        <v>502</v>
      </c>
      <c r="N6" s="1028">
        <v>490</v>
      </c>
      <c r="O6" s="1034">
        <v>59.3</v>
      </c>
      <c r="P6" s="612">
        <v>60.8</v>
      </c>
      <c r="Q6" s="1028">
        <v>57.9</v>
      </c>
      <c r="R6" s="1033">
        <v>717</v>
      </c>
      <c r="S6" s="612">
        <v>383</v>
      </c>
      <c r="T6" s="1035">
        <v>334</v>
      </c>
    </row>
    <row r="7" spans="1:20" x14ac:dyDescent="0.25">
      <c r="A7" s="286">
        <v>2021</v>
      </c>
      <c r="B7" s="602">
        <v>2</v>
      </c>
      <c r="C7" s="601">
        <v>30</v>
      </c>
      <c r="D7" s="612">
        <v>9</v>
      </c>
      <c r="E7" s="612">
        <v>21</v>
      </c>
      <c r="F7" s="1033">
        <v>501</v>
      </c>
      <c r="G7" s="612">
        <v>247</v>
      </c>
      <c r="H7" s="980">
        <v>254</v>
      </c>
      <c r="I7" s="1034">
        <v>31</v>
      </c>
      <c r="J7" s="612">
        <v>29.4</v>
      </c>
      <c r="K7" s="1035">
        <v>32.700000000000003</v>
      </c>
      <c r="L7" s="1033">
        <v>926</v>
      </c>
      <c r="M7" s="612">
        <v>461</v>
      </c>
      <c r="N7" s="1028">
        <v>465</v>
      </c>
      <c r="O7" s="1034">
        <v>55.5</v>
      </c>
      <c r="P7" s="612">
        <v>54.9</v>
      </c>
      <c r="Q7" s="1028">
        <v>56</v>
      </c>
      <c r="R7" s="1033">
        <v>801</v>
      </c>
      <c r="S7" s="612">
        <v>393</v>
      </c>
      <c r="T7" s="1035">
        <v>408</v>
      </c>
    </row>
    <row r="8" spans="1:20" x14ac:dyDescent="0.25">
      <c r="A8" s="219">
        <v>2022</v>
      </c>
      <c r="B8" s="617">
        <v>2</v>
      </c>
      <c r="C8" s="947">
        <v>30</v>
      </c>
      <c r="D8" s="981">
        <v>9</v>
      </c>
      <c r="E8" s="981">
        <v>21</v>
      </c>
      <c r="F8" s="1036">
        <v>590</v>
      </c>
      <c r="G8" s="981">
        <v>300</v>
      </c>
      <c r="H8" s="979">
        <v>290</v>
      </c>
      <c r="I8" s="754">
        <v>37.9</v>
      </c>
      <c r="J8" s="981">
        <v>36.6</v>
      </c>
      <c r="K8" s="1037">
        <v>39.5</v>
      </c>
      <c r="L8" s="1036">
        <v>954</v>
      </c>
      <c r="M8" s="981">
        <v>500</v>
      </c>
      <c r="N8" s="691">
        <v>454</v>
      </c>
      <c r="O8" s="754">
        <v>59.7</v>
      </c>
      <c r="P8" s="981">
        <v>60.5</v>
      </c>
      <c r="Q8" s="691">
        <v>58.8</v>
      </c>
      <c r="R8" s="1036">
        <v>722</v>
      </c>
      <c r="S8" s="981">
        <v>340</v>
      </c>
      <c r="T8" s="1037">
        <v>382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2102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2202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580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412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625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44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78.374347501864278</v>
      </c>
      <c r="C21" s="739">
        <f>B10/(B7+B10)*100</f>
        <v>21.625652498135718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84.238714613618967</v>
      </c>
      <c r="C22" s="739">
        <f>B11/(B8+B11)*100</f>
        <v>15.761285386381024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78.374347501864278</v>
      </c>
      <c r="C26" s="739">
        <f>C21</f>
        <v>21.625652498135718</v>
      </c>
    </row>
    <row r="27" spans="1:10" ht="24.75" x14ac:dyDescent="0.25">
      <c r="A27" s="742" t="s">
        <v>1407</v>
      </c>
      <c r="B27" s="739">
        <f>B22</f>
        <v>84.238714613618967</v>
      </c>
      <c r="C27" s="739">
        <f>C22</f>
        <v>15.761285386381024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6</v>
      </c>
      <c r="C5" s="1095">
        <v>3</v>
      </c>
      <c r="D5" s="914" t="s">
        <v>5</v>
      </c>
      <c r="E5" s="211"/>
      <c r="F5" s="125">
        <v>2021</v>
      </c>
      <c r="G5" s="70">
        <v>10</v>
      </c>
      <c r="H5" s="55">
        <v>7</v>
      </c>
      <c r="I5" s="110">
        <v>3</v>
      </c>
      <c r="J5" s="70">
        <v>19</v>
      </c>
      <c r="K5" s="55">
        <v>0</v>
      </c>
      <c r="L5" s="110">
        <v>19</v>
      </c>
      <c r="M5" s="70">
        <v>2074</v>
      </c>
      <c r="N5" s="55">
        <v>2196</v>
      </c>
      <c r="O5" s="70">
        <v>568</v>
      </c>
      <c r="P5" s="110">
        <v>414</v>
      </c>
    </row>
    <row r="6" spans="1:16" x14ac:dyDescent="0.25">
      <c r="A6" s="923" t="s">
        <v>259</v>
      </c>
      <c r="B6" s="1096">
        <v>0</v>
      </c>
      <c r="C6" s="1097">
        <v>20</v>
      </c>
      <c r="D6" s="915" t="s">
        <v>5</v>
      </c>
      <c r="E6" s="254"/>
      <c r="F6" s="125">
        <v>2022</v>
      </c>
      <c r="G6" s="212">
        <v>9</v>
      </c>
      <c r="H6" s="58">
        <v>6</v>
      </c>
      <c r="I6" s="160">
        <v>3</v>
      </c>
      <c r="J6" s="212">
        <v>20</v>
      </c>
      <c r="K6" s="58">
        <v>0</v>
      </c>
      <c r="L6" s="160">
        <v>20</v>
      </c>
      <c r="M6" s="212">
        <v>2102</v>
      </c>
      <c r="N6" s="58">
        <v>2202</v>
      </c>
      <c r="O6" s="212">
        <v>580</v>
      </c>
      <c r="P6" s="160">
        <v>412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10</v>
      </c>
      <c r="H7" s="94">
        <v>7</v>
      </c>
      <c r="I7" s="169">
        <v>3</v>
      </c>
      <c r="J7" s="167"/>
      <c r="K7" s="94"/>
      <c r="L7" s="169"/>
      <c r="M7" s="167">
        <v>2597</v>
      </c>
      <c r="N7" s="94">
        <v>2663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6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93.4</v>
      </c>
      <c r="C5" s="611">
        <v>92.1</v>
      </c>
      <c r="D5" s="945">
        <v>94.8</v>
      </c>
      <c r="E5" s="610"/>
      <c r="F5" s="611"/>
      <c r="G5" s="945"/>
      <c r="H5" s="610"/>
      <c r="I5" s="611"/>
      <c r="J5" s="945"/>
      <c r="K5" s="610">
        <v>724</v>
      </c>
      <c r="L5" s="611">
        <v>384</v>
      </c>
      <c r="M5" s="945">
        <v>340</v>
      </c>
      <c r="N5" s="610">
        <v>97.5</v>
      </c>
      <c r="O5" s="611">
        <v>101</v>
      </c>
      <c r="P5" s="945">
        <v>93.7</v>
      </c>
      <c r="Q5" s="610">
        <v>0.7</v>
      </c>
      <c r="R5" s="611">
        <v>0.7</v>
      </c>
      <c r="S5" s="945">
        <v>0.7</v>
      </c>
    </row>
    <row r="6" spans="1:19" x14ac:dyDescent="0.25">
      <c r="A6" s="286">
        <v>2021</v>
      </c>
      <c r="B6" s="457">
        <v>93.4</v>
      </c>
      <c r="C6" s="458">
        <v>93.7</v>
      </c>
      <c r="D6" s="976">
        <v>93.1</v>
      </c>
      <c r="E6" s="457">
        <v>45</v>
      </c>
      <c r="F6" s="458">
        <v>29</v>
      </c>
      <c r="G6" s="976">
        <v>16</v>
      </c>
      <c r="H6" s="457">
        <v>0</v>
      </c>
      <c r="I6" s="458">
        <v>0</v>
      </c>
      <c r="J6" s="976">
        <v>0</v>
      </c>
      <c r="K6" s="457">
        <v>684</v>
      </c>
      <c r="L6" s="458">
        <v>338</v>
      </c>
      <c r="M6" s="976">
        <v>346</v>
      </c>
      <c r="N6" s="457">
        <v>97</v>
      </c>
      <c r="O6" s="458">
        <v>94.9</v>
      </c>
      <c r="P6" s="976">
        <v>99.1</v>
      </c>
      <c r="Q6" s="457">
        <v>0.2</v>
      </c>
      <c r="R6" s="458">
        <v>0.2</v>
      </c>
      <c r="S6" s="976">
        <v>0.2</v>
      </c>
    </row>
    <row r="7" spans="1:19" x14ac:dyDescent="0.25">
      <c r="A7" s="286">
        <v>2022</v>
      </c>
      <c r="B7" s="601">
        <v>97.1</v>
      </c>
      <c r="C7" s="612">
        <v>96.1</v>
      </c>
      <c r="D7" s="980">
        <v>98.1</v>
      </c>
      <c r="E7" s="601">
        <v>43</v>
      </c>
      <c r="F7" s="612">
        <v>28</v>
      </c>
      <c r="G7" s="980">
        <v>15</v>
      </c>
      <c r="H7" s="601">
        <v>0</v>
      </c>
      <c r="I7" s="612">
        <v>0</v>
      </c>
      <c r="J7" s="980">
        <v>0</v>
      </c>
      <c r="K7" s="601">
        <v>625</v>
      </c>
      <c r="L7" s="612">
        <v>319</v>
      </c>
      <c r="M7" s="980">
        <v>306</v>
      </c>
      <c r="N7" s="601">
        <v>97.2</v>
      </c>
      <c r="O7" s="612">
        <v>97</v>
      </c>
      <c r="P7" s="980">
        <v>97.5</v>
      </c>
      <c r="Q7" s="601">
        <v>0.4</v>
      </c>
      <c r="R7" s="612">
        <v>-0.1</v>
      </c>
      <c r="S7" s="980">
        <v>1</v>
      </c>
    </row>
    <row r="8" spans="1:19" x14ac:dyDescent="0.25">
      <c r="A8" s="219">
        <v>2023</v>
      </c>
      <c r="B8" s="947"/>
      <c r="C8" s="981"/>
      <c r="D8" s="979"/>
      <c r="E8" s="947">
        <v>44</v>
      </c>
      <c r="F8" s="981">
        <v>28</v>
      </c>
      <c r="G8" s="979">
        <v>16</v>
      </c>
      <c r="H8" s="947">
        <v>16</v>
      </c>
      <c r="I8" s="981">
        <v>16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5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39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2186379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30028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336</v>
      </c>
      <c r="C5" s="616">
        <v>215</v>
      </c>
      <c r="D5" s="616">
        <v>121</v>
      </c>
      <c r="E5" s="599">
        <v>2042</v>
      </c>
      <c r="F5" s="616">
        <v>996</v>
      </c>
      <c r="G5" s="945">
        <v>1046</v>
      </c>
      <c r="H5" s="616">
        <v>687</v>
      </c>
      <c r="I5" s="616">
        <v>249</v>
      </c>
      <c r="J5" s="616">
        <v>438</v>
      </c>
      <c r="K5" s="217">
        <f>SUM(B5,E5,H5)</f>
        <v>3065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324</v>
      </c>
      <c r="C6" s="612">
        <v>209</v>
      </c>
      <c r="D6" s="946">
        <v>115</v>
      </c>
      <c r="E6" s="601">
        <v>1913</v>
      </c>
      <c r="F6" s="612">
        <v>917</v>
      </c>
      <c r="G6" s="946">
        <v>996</v>
      </c>
      <c r="H6" s="601">
        <v>659</v>
      </c>
      <c r="I6" s="612">
        <v>244</v>
      </c>
      <c r="J6" s="612">
        <v>415</v>
      </c>
      <c r="K6" s="218">
        <f>SUM(B6,E6,H6)</f>
        <v>2896</v>
      </c>
      <c r="M6" s="105" t="s">
        <v>284</v>
      </c>
      <c r="N6" s="171">
        <f>IF(ISBLANK(J7),"",J7)</f>
        <v>389</v>
      </c>
      <c r="O6" s="80">
        <f>IF(ISBLANK(I7),"",I7)</f>
        <v>235</v>
      </c>
      <c r="P6" s="211"/>
    </row>
    <row r="7" spans="1:17" ht="24.75" x14ac:dyDescent="0.25">
      <c r="A7" s="218">
        <v>2023</v>
      </c>
      <c r="B7" s="601">
        <v>204</v>
      </c>
      <c r="C7" s="612">
        <v>88</v>
      </c>
      <c r="D7" s="946">
        <v>116</v>
      </c>
      <c r="E7" s="601">
        <v>1303</v>
      </c>
      <c r="F7" s="612">
        <v>438</v>
      </c>
      <c r="G7" s="946">
        <v>865</v>
      </c>
      <c r="H7" s="601">
        <v>624</v>
      </c>
      <c r="I7" s="612">
        <v>235</v>
      </c>
      <c r="J7" s="612">
        <v>389</v>
      </c>
      <c r="K7" s="218">
        <f>SUM(B7,E7,H7)</f>
        <v>2131</v>
      </c>
      <c r="M7" s="106" t="s">
        <v>285</v>
      </c>
      <c r="N7" s="220">
        <f>IF(ISBLANK(G7),"",G7)</f>
        <v>865</v>
      </c>
      <c r="O7" s="107">
        <f>IF(ISBLANK(F7),"",F7)</f>
        <v>438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116</v>
      </c>
      <c r="O8" s="83">
        <f>IF(ISBLANK(C7),"",C7)</f>
        <v>88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389</v>
      </c>
      <c r="O13" s="80">
        <f>IF(ISBLANK(I7),"",I7)</f>
        <v>235</v>
      </c>
      <c r="P13" s="211"/>
    </row>
    <row r="14" spans="1:17" ht="27.75" customHeight="1" x14ac:dyDescent="0.25">
      <c r="M14" s="106" t="s">
        <v>515</v>
      </c>
      <c r="N14" s="220">
        <f>IF(ISBLANK(G7),"",G7)</f>
        <v>865</v>
      </c>
      <c r="O14" s="107">
        <f>IF(ISBLANK(F7),"",F7)</f>
        <v>438</v>
      </c>
      <c r="P14" s="211"/>
    </row>
    <row r="15" spans="1:17" ht="26.25" customHeight="1" x14ac:dyDescent="0.25">
      <c r="M15" s="108" t="s">
        <v>516</v>
      </c>
      <c r="N15" s="170">
        <f>IF(ISBLANK(D7),"",D7)</f>
        <v>116</v>
      </c>
      <c r="O15" s="83">
        <f>IF(ISBLANK(C7),"",C7)</f>
        <v>88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82</v>
      </c>
      <c r="C21" s="616">
        <v>63</v>
      </c>
      <c r="D21" s="616">
        <v>19</v>
      </c>
      <c r="E21" s="599">
        <v>540</v>
      </c>
      <c r="F21" s="616">
        <v>252</v>
      </c>
      <c r="G21" s="945">
        <v>288</v>
      </c>
      <c r="H21" s="616">
        <v>178</v>
      </c>
      <c r="I21" s="616">
        <v>78</v>
      </c>
      <c r="J21" s="616">
        <v>100</v>
      </c>
      <c r="K21" s="217">
        <f>SUM(B21,E21,H21)</f>
        <v>800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131</v>
      </c>
      <c r="C22" s="1028">
        <v>94</v>
      </c>
      <c r="D22" s="980">
        <v>37</v>
      </c>
      <c r="E22" s="1034">
        <v>526</v>
      </c>
      <c r="F22" s="1028">
        <v>243</v>
      </c>
      <c r="G22" s="980">
        <v>283</v>
      </c>
      <c r="H22" s="1034">
        <v>196</v>
      </c>
      <c r="I22" s="1028">
        <v>75</v>
      </c>
      <c r="J22" s="1028">
        <v>121</v>
      </c>
      <c r="K22" s="218">
        <f>SUM(B22,E22,H22)</f>
        <v>853</v>
      </c>
      <c r="M22" s="105" t="s">
        <v>284</v>
      </c>
      <c r="N22" s="171">
        <f>IF(ISBLANK(J23),"",J23)</f>
        <v>109</v>
      </c>
      <c r="O22" s="80">
        <f>IF(ISBLANK(I23),"",I23)</f>
        <v>65</v>
      </c>
      <c r="P22" s="211"/>
    </row>
    <row r="23" spans="1:17" ht="24.75" x14ac:dyDescent="0.25">
      <c r="A23" s="218">
        <v>2022</v>
      </c>
      <c r="B23" s="1034">
        <v>114</v>
      </c>
      <c r="C23" s="1028">
        <v>69</v>
      </c>
      <c r="D23" s="980">
        <v>45</v>
      </c>
      <c r="E23" s="1034">
        <v>513</v>
      </c>
      <c r="F23" s="1028">
        <v>249</v>
      </c>
      <c r="G23" s="980">
        <v>264</v>
      </c>
      <c r="H23" s="1034">
        <v>174</v>
      </c>
      <c r="I23" s="1028">
        <v>65</v>
      </c>
      <c r="J23" s="1028">
        <v>109</v>
      </c>
      <c r="K23" s="218">
        <f>SUM(B23,E23,H23)</f>
        <v>801</v>
      </c>
      <c r="M23" s="106" t="s">
        <v>285</v>
      </c>
      <c r="N23" s="220">
        <f>IF(ISBLANK(G23),"",G23)</f>
        <v>264</v>
      </c>
      <c r="O23" s="107">
        <f>IF(ISBLANK(F23),"",F23)</f>
        <v>249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45</v>
      </c>
      <c r="O24" s="109">
        <f>IF(ISBLANK(C23),"",C23)</f>
        <v>69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109</v>
      </c>
      <c r="O29" s="80">
        <f>IF(ISBLANK(I23),"",I23)</f>
        <v>65</v>
      </c>
      <c r="P29" s="211"/>
    </row>
    <row r="30" spans="1:17" ht="27.75" customHeight="1" x14ac:dyDescent="0.25">
      <c r="M30" s="106" t="s">
        <v>515</v>
      </c>
      <c r="N30" s="220">
        <f>IF(ISBLANK(G23),"",G23)</f>
        <v>264</v>
      </c>
      <c r="O30" s="107">
        <f>IF(ISBLANK(F23),"",F23)</f>
        <v>249</v>
      </c>
      <c r="P30" s="211"/>
    </row>
    <row r="31" spans="1:17" ht="27.75" customHeight="1" x14ac:dyDescent="0.25">
      <c r="M31" s="108" t="s">
        <v>516</v>
      </c>
      <c r="N31" s="221">
        <f>IF(ISBLANK(D23),"",D23)</f>
        <v>45</v>
      </c>
      <c r="O31" s="109">
        <f>IF(ISBLANK(C23),"",C23)</f>
        <v>69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1052316</v>
      </c>
      <c r="D5" s="253"/>
    </row>
    <row r="6" spans="1:4" ht="30" x14ac:dyDescent="0.25">
      <c r="A6" s="686" t="s">
        <v>474</v>
      </c>
      <c r="B6" s="617">
        <v>1134063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0.7</v>
      </c>
      <c r="J5" s="611">
        <v>0.4</v>
      </c>
      <c r="K5" s="945">
        <v>0.9</v>
      </c>
      <c r="L5" s="610"/>
      <c r="M5" s="611"/>
      <c r="N5" s="945"/>
    </row>
    <row r="6" spans="1:14" x14ac:dyDescent="0.25">
      <c r="A6" s="286">
        <v>2021</v>
      </c>
      <c r="B6" s="457">
        <v>6</v>
      </c>
      <c r="C6" s="457"/>
      <c r="D6" s="458"/>
      <c r="E6" s="976"/>
      <c r="F6" s="457">
        <v>52</v>
      </c>
      <c r="G6" s="458">
        <v>34</v>
      </c>
      <c r="H6" s="976">
        <v>18</v>
      </c>
      <c r="I6" s="457">
        <v>0.8</v>
      </c>
      <c r="J6" s="458">
        <v>-0.5</v>
      </c>
      <c r="K6" s="976">
        <v>2</v>
      </c>
      <c r="L6" s="457"/>
      <c r="M6" s="458"/>
      <c r="N6" s="976"/>
    </row>
    <row r="7" spans="1:14" x14ac:dyDescent="0.25">
      <c r="A7" s="286">
        <v>2022</v>
      </c>
      <c r="B7" s="601">
        <v>6</v>
      </c>
      <c r="C7" s="601"/>
      <c r="D7" s="612"/>
      <c r="E7" s="980"/>
      <c r="F7" s="601">
        <v>36</v>
      </c>
      <c r="G7" s="612">
        <v>23</v>
      </c>
      <c r="H7" s="980">
        <v>13</v>
      </c>
      <c r="I7" s="601">
        <v>0.9</v>
      </c>
      <c r="J7" s="612">
        <v>1</v>
      </c>
      <c r="K7" s="980">
        <v>0.8</v>
      </c>
      <c r="L7" s="601"/>
      <c r="M7" s="612"/>
      <c r="N7" s="980"/>
    </row>
    <row r="8" spans="1:14" x14ac:dyDescent="0.25">
      <c r="A8" s="219">
        <v>2023</v>
      </c>
      <c r="B8" s="947">
        <v>5</v>
      </c>
      <c r="C8" s="947"/>
      <c r="D8" s="981"/>
      <c r="E8" s="979"/>
      <c r="F8" s="947">
        <v>39</v>
      </c>
      <c r="G8" s="981">
        <v>23</v>
      </c>
      <c r="H8" s="979">
        <v>16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87</v>
      </c>
      <c r="C5" s="207">
        <v>73</v>
      </c>
      <c r="G5" s="113"/>
      <c r="H5" s="174" t="s">
        <v>586</v>
      </c>
      <c r="I5" s="207">
        <v>55</v>
      </c>
      <c r="J5" s="207">
        <v>46</v>
      </c>
    </row>
    <row r="6" spans="1:13" ht="15" customHeight="1" x14ac:dyDescent="0.25">
      <c r="A6" s="175" t="s">
        <v>587</v>
      </c>
      <c r="B6" s="208">
        <v>1836</v>
      </c>
      <c r="C6" s="208">
        <v>423</v>
      </c>
      <c r="G6" s="113"/>
      <c r="H6" s="175" t="s">
        <v>587</v>
      </c>
      <c r="I6" s="208">
        <v>677</v>
      </c>
      <c r="J6" s="208">
        <v>222</v>
      </c>
    </row>
    <row r="7" spans="1:13" ht="15" customHeight="1" x14ac:dyDescent="0.25">
      <c r="A7" s="175" t="s">
        <v>588</v>
      </c>
      <c r="B7" s="208">
        <v>5221</v>
      </c>
      <c r="C7" s="208">
        <v>2852</v>
      </c>
      <c r="G7" s="113"/>
      <c r="H7" s="175" t="s">
        <v>588</v>
      </c>
      <c r="I7" s="208">
        <v>2336</v>
      </c>
      <c r="J7" s="208">
        <v>1276</v>
      </c>
    </row>
    <row r="8" spans="1:13" ht="15" customHeight="1" x14ac:dyDescent="0.25">
      <c r="A8" s="175" t="s">
        <v>589</v>
      </c>
      <c r="B8" s="208">
        <v>7920</v>
      </c>
      <c r="C8" s="208">
        <v>6883</v>
      </c>
      <c r="G8" s="113"/>
      <c r="H8" s="175" t="s">
        <v>589</v>
      </c>
      <c r="I8" s="208">
        <v>6451</v>
      </c>
      <c r="J8" s="208">
        <v>5545</v>
      </c>
    </row>
    <row r="9" spans="1:13" ht="15" customHeight="1" x14ac:dyDescent="0.25">
      <c r="A9" s="175" t="s">
        <v>590</v>
      </c>
      <c r="B9" s="208">
        <v>15837</v>
      </c>
      <c r="C9" s="208">
        <v>19009</v>
      </c>
      <c r="G9" s="113"/>
      <c r="H9" s="175" t="s">
        <v>590</v>
      </c>
      <c r="I9" s="208">
        <v>16146</v>
      </c>
      <c r="J9" s="208">
        <v>19507</v>
      </c>
    </row>
    <row r="10" spans="1:13" ht="15" customHeight="1" x14ac:dyDescent="0.25">
      <c r="A10" s="175" t="s">
        <v>591</v>
      </c>
      <c r="B10" s="208">
        <v>1615</v>
      </c>
      <c r="C10" s="208">
        <v>1500</v>
      </c>
      <c r="G10" s="113"/>
      <c r="H10" s="175" t="s">
        <v>591</v>
      </c>
      <c r="I10" s="208">
        <v>1815</v>
      </c>
      <c r="J10" s="208">
        <v>1430</v>
      </c>
    </row>
    <row r="11" spans="1:13" ht="15" customHeight="1" x14ac:dyDescent="0.25">
      <c r="A11" s="176" t="s">
        <v>592</v>
      </c>
      <c r="B11" s="209">
        <v>2881</v>
      </c>
      <c r="C11" s="209">
        <v>2524</v>
      </c>
      <c r="G11" s="113"/>
      <c r="H11" s="176" t="s">
        <v>592</v>
      </c>
      <c r="I11" s="209">
        <v>4060</v>
      </c>
      <c r="J11" s="209">
        <v>3263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87</v>
      </c>
      <c r="C17" s="178">
        <f>IF(ISBLANK(C5),"0",C5)</f>
        <v>73</v>
      </c>
      <c r="G17" s="113"/>
      <c r="H17" s="174" t="s">
        <v>586</v>
      </c>
      <c r="I17" s="177">
        <f>IF(ISBLANK(I5),"0",I5)</f>
        <v>55</v>
      </c>
      <c r="J17" s="178">
        <f>IF(ISBLANK(J5),"0",J5)</f>
        <v>46</v>
      </c>
    </row>
    <row r="18" spans="1:13" ht="15" customHeight="1" x14ac:dyDescent="0.25">
      <c r="A18" s="175" t="s">
        <v>587</v>
      </c>
      <c r="B18" s="179">
        <f t="shared" ref="B18:C18" si="0">IF(ISBLANK(B6),"0",B6)</f>
        <v>1836</v>
      </c>
      <c r="C18" s="180">
        <f t="shared" si="0"/>
        <v>423</v>
      </c>
      <c r="G18" s="113"/>
      <c r="H18" s="175" t="s">
        <v>587</v>
      </c>
      <c r="I18" s="179">
        <f t="shared" ref="I18:J18" si="1">IF(ISBLANK(I6),"0",I6)</f>
        <v>677</v>
      </c>
      <c r="J18" s="180">
        <f t="shared" si="1"/>
        <v>222</v>
      </c>
    </row>
    <row r="19" spans="1:13" ht="15" customHeight="1" x14ac:dyDescent="0.25">
      <c r="A19" s="175" t="s">
        <v>588</v>
      </c>
      <c r="B19" s="179">
        <f t="shared" ref="B19:C19" si="2">IF(ISBLANK(B7),"0",B7)</f>
        <v>5221</v>
      </c>
      <c r="C19" s="180">
        <f t="shared" si="2"/>
        <v>2852</v>
      </c>
      <c r="G19" s="113"/>
      <c r="H19" s="175" t="s">
        <v>588</v>
      </c>
      <c r="I19" s="179">
        <f t="shared" ref="I19:J19" si="3">IF(ISBLANK(I7),"0",I7)</f>
        <v>2336</v>
      </c>
      <c r="J19" s="180">
        <f t="shared" si="3"/>
        <v>1276</v>
      </c>
    </row>
    <row r="20" spans="1:13" ht="15" customHeight="1" x14ac:dyDescent="0.25">
      <c r="A20" s="175" t="s">
        <v>589</v>
      </c>
      <c r="B20" s="179">
        <f t="shared" ref="B20:C20" si="4">IF(ISBLANK(B8),"0",B8)</f>
        <v>7920</v>
      </c>
      <c r="C20" s="180">
        <f t="shared" si="4"/>
        <v>6883</v>
      </c>
      <c r="G20" s="113"/>
      <c r="H20" s="175" t="s">
        <v>589</v>
      </c>
      <c r="I20" s="179">
        <f t="shared" ref="I20:J20" si="5">IF(ISBLANK(I8),"0",I8)</f>
        <v>6451</v>
      </c>
      <c r="J20" s="180">
        <f t="shared" si="5"/>
        <v>5545</v>
      </c>
    </row>
    <row r="21" spans="1:13" ht="15" customHeight="1" x14ac:dyDescent="0.25">
      <c r="A21" s="175" t="s">
        <v>590</v>
      </c>
      <c r="B21" s="179">
        <f t="shared" ref="B21:C21" si="6">IF(ISBLANK(B9),"0",B9)</f>
        <v>15837</v>
      </c>
      <c r="C21" s="180">
        <f t="shared" si="6"/>
        <v>19009</v>
      </c>
      <c r="G21" s="113"/>
      <c r="H21" s="175" t="s">
        <v>590</v>
      </c>
      <c r="I21" s="179">
        <f t="shared" ref="I21:J21" si="7">IF(ISBLANK(I9),"0",I9)</f>
        <v>16146</v>
      </c>
      <c r="J21" s="180">
        <f t="shared" si="7"/>
        <v>19507</v>
      </c>
    </row>
    <row r="22" spans="1:13" ht="15" customHeight="1" x14ac:dyDescent="0.25">
      <c r="A22" s="175" t="s">
        <v>591</v>
      </c>
      <c r="B22" s="179">
        <f t="shared" ref="B22:C22" si="8">IF(ISBLANK(B10),"0",B10)</f>
        <v>1615</v>
      </c>
      <c r="C22" s="180">
        <f t="shared" si="8"/>
        <v>1500</v>
      </c>
      <c r="G22" s="113"/>
      <c r="H22" s="175" t="s">
        <v>591</v>
      </c>
      <c r="I22" s="179">
        <f t="shared" ref="I22:J22" si="9">IF(ISBLANK(I10),"0",I10)</f>
        <v>1815</v>
      </c>
      <c r="J22" s="180">
        <f t="shared" si="9"/>
        <v>1430</v>
      </c>
    </row>
    <row r="23" spans="1:13" ht="15" customHeight="1" x14ac:dyDescent="0.25">
      <c r="A23" s="176" t="s">
        <v>592</v>
      </c>
      <c r="B23" s="181">
        <f t="shared" ref="B23:C23" si="10">IF(ISBLANK(B11),"0",B11)</f>
        <v>2881</v>
      </c>
      <c r="C23" s="182">
        <f t="shared" si="10"/>
        <v>2524</v>
      </c>
      <c r="G23" s="113"/>
      <c r="H23" s="176" t="s">
        <v>592</v>
      </c>
      <c r="I23" s="181">
        <f t="shared" ref="I23:J23" si="11">IF(ISBLANK(I11),"0",I11)</f>
        <v>4060</v>
      </c>
      <c r="J23" s="182">
        <f t="shared" si="11"/>
        <v>3263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0.24578354097804897</v>
      </c>
      <c r="C29" s="184">
        <f>C17/SUM(C17:C23)*100</f>
        <v>0.21945646945646943</v>
      </c>
      <c r="D29" s="253"/>
      <c r="E29" s="253"/>
      <c r="G29" s="113"/>
      <c r="H29" s="174" t="s">
        <v>593</v>
      </c>
      <c r="I29" s="184">
        <f>I17/SUM(I17:I23)*100</f>
        <v>0.17438173747622066</v>
      </c>
      <c r="J29" s="184">
        <f>J17/SUM(J17:J23)*100</f>
        <v>0.14701652337882323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5.1868802440884823</v>
      </c>
      <c r="C30" s="185">
        <f>C18/SUM(C17:C23)*100</f>
        <v>1.2716450216450217</v>
      </c>
      <c r="D30" s="253"/>
      <c r="E30" s="253"/>
      <c r="G30" s="113"/>
      <c r="H30" s="175" t="s">
        <v>594</v>
      </c>
      <c r="I30" s="185">
        <f>I18/SUM(I17:I23)*100</f>
        <v>2.1464806594800252</v>
      </c>
      <c r="J30" s="185">
        <f>J18/SUM(J17:J23)*100</f>
        <v>0.70951452587171215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14.7498375568551</v>
      </c>
      <c r="C31" s="185">
        <f>C19/SUM(C17:C23)*100</f>
        <v>8.5738335738335731</v>
      </c>
      <c r="D31" s="253"/>
      <c r="E31" s="253"/>
      <c r="G31" s="113"/>
      <c r="H31" s="175" t="s">
        <v>595</v>
      </c>
      <c r="I31" s="185">
        <f>I19/SUM(I17:I23)*100</f>
        <v>7.4064679771718449</v>
      </c>
      <c r="J31" s="185">
        <f>J19/SUM(J17:J23)*100</f>
        <v>4.0781105180734443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22.374777523518944</v>
      </c>
      <c r="C32" s="185">
        <f>C20/SUM(C17:C23)*100</f>
        <v>20.692039442039441</v>
      </c>
      <c r="D32" s="253"/>
      <c r="E32" s="253"/>
      <c r="G32" s="113"/>
      <c r="H32" s="175" t="s">
        <v>596</v>
      </c>
      <c r="I32" s="185">
        <f>I20/SUM(I17:I23)*100</f>
        <v>20.453392517438175</v>
      </c>
      <c r="J32" s="185">
        <f>J20/SUM(J17:J23)*100</f>
        <v>17.721883089903802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44.741079752521401</v>
      </c>
      <c r="C33" s="185">
        <f>C21/SUM(C17:C23)*100</f>
        <v>57.145863395863394</v>
      </c>
      <c r="D33" s="253"/>
      <c r="E33" s="253"/>
      <c r="G33" s="113"/>
      <c r="H33" s="175" t="s">
        <v>597</v>
      </c>
      <c r="I33" s="185">
        <f>I21/SUM(I17:I23)*100</f>
        <v>51.192136968928345</v>
      </c>
      <c r="J33" s="185">
        <f>J21/SUM(J17:J23)*100</f>
        <v>62.344593946754443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4.5625335480407943</v>
      </c>
      <c r="C34" s="185">
        <f>C22/SUM(C17:C23)*100</f>
        <v>4.5093795093795093</v>
      </c>
      <c r="D34" s="253"/>
      <c r="E34" s="253"/>
      <c r="G34" s="113"/>
      <c r="H34" s="175" t="s">
        <v>598</v>
      </c>
      <c r="I34" s="185">
        <f>I22/SUM(I17:I23)*100</f>
        <v>5.7545973367152818</v>
      </c>
      <c r="J34" s="185">
        <f>J22/SUM(J17:J23)*100</f>
        <v>4.5702962702547225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8.1391078339972314</v>
      </c>
      <c r="C35" s="186">
        <f>C23/SUM(C17:C23)*100</f>
        <v>7.5877825877825877</v>
      </c>
      <c r="D35" s="253"/>
      <c r="E35" s="253"/>
      <c r="G35" s="113"/>
      <c r="H35" s="176" t="s">
        <v>599</v>
      </c>
      <c r="I35" s="186">
        <f>I23/SUM(I17:I23)*100</f>
        <v>12.872542802790107</v>
      </c>
      <c r="J35" s="186">
        <f>J23/SUM(J17:J23)*100</f>
        <v>10.428585125763048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0.24578354097804897</v>
      </c>
      <c r="C41" s="184">
        <f t="shared" si="12"/>
        <v>0.21945646945646943</v>
      </c>
      <c r="G41" s="113"/>
      <c r="H41" s="174" t="s">
        <v>601</v>
      </c>
      <c r="I41" s="184">
        <f t="shared" ref="I41:J41" si="13">I29</f>
        <v>0.17438173747622066</v>
      </c>
      <c r="J41" s="184">
        <f t="shared" si="13"/>
        <v>0.14701652337882323</v>
      </c>
    </row>
    <row r="42" spans="1:12" x14ac:dyDescent="0.25">
      <c r="A42" s="175" t="s">
        <v>602</v>
      </c>
      <c r="B42" s="185">
        <f t="shared" si="12"/>
        <v>5.1868802440884823</v>
      </c>
      <c r="C42" s="185">
        <f t="shared" si="12"/>
        <v>1.2716450216450217</v>
      </c>
      <c r="G42" s="113"/>
      <c r="H42" s="175" t="s">
        <v>602</v>
      </c>
      <c r="I42" s="185">
        <f t="shared" ref="I42:J42" si="14">I30</f>
        <v>2.1464806594800252</v>
      </c>
      <c r="J42" s="185">
        <f t="shared" si="14"/>
        <v>0.70951452587171215</v>
      </c>
    </row>
    <row r="43" spans="1:12" x14ac:dyDescent="0.25">
      <c r="A43" s="175" t="s">
        <v>603</v>
      </c>
      <c r="B43" s="185">
        <f t="shared" si="12"/>
        <v>14.7498375568551</v>
      </c>
      <c r="C43" s="185">
        <f t="shared" si="12"/>
        <v>8.5738335738335731</v>
      </c>
      <c r="G43" s="113"/>
      <c r="H43" s="175" t="s">
        <v>603</v>
      </c>
      <c r="I43" s="185">
        <f t="shared" ref="I43:J43" si="15">I31</f>
        <v>7.4064679771718449</v>
      </c>
      <c r="J43" s="185">
        <f t="shared" si="15"/>
        <v>4.0781105180734443</v>
      </c>
    </row>
    <row r="44" spans="1:12" x14ac:dyDescent="0.25">
      <c r="A44" s="175" t="s">
        <v>604</v>
      </c>
      <c r="B44" s="185">
        <f t="shared" si="12"/>
        <v>22.374777523518944</v>
      </c>
      <c r="C44" s="185">
        <f t="shared" si="12"/>
        <v>20.692039442039441</v>
      </c>
      <c r="G44" s="113"/>
      <c r="H44" s="175" t="s">
        <v>604</v>
      </c>
      <c r="I44" s="185">
        <f t="shared" ref="I44:J44" si="16">I32</f>
        <v>20.453392517438175</v>
      </c>
      <c r="J44" s="185">
        <f t="shared" si="16"/>
        <v>17.721883089903802</v>
      </c>
    </row>
    <row r="45" spans="1:12" x14ac:dyDescent="0.25">
      <c r="A45" s="175" t="s">
        <v>605</v>
      </c>
      <c r="B45" s="185">
        <f t="shared" si="12"/>
        <v>44.741079752521401</v>
      </c>
      <c r="C45" s="185">
        <f t="shared" si="12"/>
        <v>57.145863395863394</v>
      </c>
      <c r="G45" s="113"/>
      <c r="H45" s="175" t="s">
        <v>605</v>
      </c>
      <c r="I45" s="185">
        <f t="shared" ref="I45:J45" si="17">I33</f>
        <v>51.192136968928345</v>
      </c>
      <c r="J45" s="185">
        <f t="shared" si="17"/>
        <v>62.344593946754443</v>
      </c>
    </row>
    <row r="46" spans="1:12" x14ac:dyDescent="0.25">
      <c r="A46" s="175" t="s">
        <v>606</v>
      </c>
      <c r="B46" s="185">
        <f t="shared" si="12"/>
        <v>4.5625335480407943</v>
      </c>
      <c r="C46" s="185">
        <f t="shared" si="12"/>
        <v>4.5093795093795093</v>
      </c>
      <c r="G46" s="113"/>
      <c r="H46" s="175" t="s">
        <v>606</v>
      </c>
      <c r="I46" s="185">
        <f t="shared" ref="I46:J46" si="18">I34</f>
        <v>5.7545973367152818</v>
      </c>
      <c r="J46" s="185">
        <f t="shared" si="18"/>
        <v>4.5702962702547225</v>
      </c>
    </row>
    <row r="47" spans="1:12" x14ac:dyDescent="0.25">
      <c r="A47" s="176" t="s">
        <v>607</v>
      </c>
      <c r="B47" s="186">
        <f t="shared" si="12"/>
        <v>8.1391078339972314</v>
      </c>
      <c r="C47" s="186">
        <f t="shared" si="12"/>
        <v>7.5877825877825877</v>
      </c>
      <c r="G47" s="113"/>
      <c r="H47" s="176" t="s">
        <v>607</v>
      </c>
      <c r="I47" s="186">
        <f t="shared" ref="I47:J47" si="19">I35</f>
        <v>12.872542802790107</v>
      </c>
      <c r="J47" s="186">
        <f t="shared" si="19"/>
        <v>10.428585125763048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19813</v>
      </c>
      <c r="C5" s="207">
        <v>17247</v>
      </c>
      <c r="D5" s="253"/>
      <c r="E5" s="253"/>
      <c r="F5" s="1003"/>
      <c r="H5" s="174" t="s">
        <v>624</v>
      </c>
      <c r="I5" s="207">
        <v>9002</v>
      </c>
      <c r="J5" s="207">
        <v>7875</v>
      </c>
    </row>
    <row r="6" spans="1:10" ht="15" customHeight="1" x14ac:dyDescent="0.25">
      <c r="A6" s="175" t="s">
        <v>625</v>
      </c>
      <c r="B6" s="208">
        <v>5604</v>
      </c>
      <c r="C6" s="208">
        <v>5700</v>
      </c>
      <c r="D6" s="253"/>
      <c r="E6" s="253"/>
      <c r="F6" s="1003"/>
      <c r="H6" s="175" t="s">
        <v>625</v>
      </c>
      <c r="I6" s="208">
        <v>9646</v>
      </c>
      <c r="J6" s="208">
        <v>11944</v>
      </c>
    </row>
    <row r="7" spans="1:10" ht="15" customHeight="1" x14ac:dyDescent="0.25">
      <c r="A7" s="176" t="s">
        <v>626</v>
      </c>
      <c r="B7" s="209">
        <v>9980</v>
      </c>
      <c r="C7" s="209">
        <v>10317</v>
      </c>
      <c r="D7" s="253"/>
      <c r="E7" s="253"/>
      <c r="F7" s="1003"/>
      <c r="H7" s="175" t="s">
        <v>626</v>
      </c>
      <c r="I7" s="208">
        <v>12828</v>
      </c>
      <c r="J7" s="208">
        <v>11393</v>
      </c>
    </row>
    <row r="8" spans="1:10" x14ac:dyDescent="0.25">
      <c r="D8" s="253"/>
      <c r="E8" s="253"/>
      <c r="F8" s="1003"/>
      <c r="H8" s="176" t="s">
        <v>2351</v>
      </c>
      <c r="I8" s="209">
        <v>64</v>
      </c>
      <c r="J8" s="209">
        <v>77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19813</v>
      </c>
      <c r="C13" s="178">
        <f>IF(ISBLANK(C5),"0",C5)</f>
        <v>17247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5604</v>
      </c>
      <c r="C14" s="180">
        <f t="shared" si="0"/>
        <v>5700</v>
      </c>
      <c r="D14" s="253"/>
      <c r="E14" s="253"/>
      <c r="F14" s="1003"/>
      <c r="H14" s="174" t="s">
        <v>624</v>
      </c>
      <c r="I14" s="177">
        <f>IF(ISBLANK(I5),"0",I5)</f>
        <v>9002</v>
      </c>
      <c r="J14" s="178">
        <f>IF(ISBLANK(J5),"0",J5)</f>
        <v>7875</v>
      </c>
    </row>
    <row r="15" spans="1:10" ht="15" customHeight="1" x14ac:dyDescent="0.25">
      <c r="A15" s="176" t="s">
        <v>626</v>
      </c>
      <c r="B15" s="181">
        <f t="shared" si="0"/>
        <v>9980</v>
      </c>
      <c r="C15" s="182">
        <f t="shared" si="0"/>
        <v>10317</v>
      </c>
      <c r="D15" s="253"/>
      <c r="E15" s="253"/>
      <c r="F15" s="1003"/>
      <c r="H15" s="175" t="s">
        <v>625</v>
      </c>
      <c r="I15" s="179">
        <f t="shared" ref="I15:J15" si="1">IF(ISBLANK(I6),"0",I6)</f>
        <v>9646</v>
      </c>
      <c r="J15" s="180">
        <f t="shared" si="1"/>
        <v>11944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12828</v>
      </c>
      <c r="J16" s="180">
        <f t="shared" si="2"/>
        <v>11393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64</v>
      </c>
      <c r="J17" s="182">
        <f t="shared" si="3"/>
        <v>77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55.973670085035451</v>
      </c>
      <c r="C21" s="184">
        <f>C13/SUM(C13:C15)*100</f>
        <v>51.848845598845593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15.831850156792948</v>
      </c>
      <c r="C22" s="185">
        <f>C14/SUM(C13:C15)*100</f>
        <v>17.135642135642133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28.194479758171596</v>
      </c>
      <c r="C23" s="186">
        <f>C15/SUM(C13:C15)*100</f>
        <v>31.015512265512264</v>
      </c>
      <c r="D23" s="253"/>
      <c r="E23" s="253"/>
      <c r="F23" s="1003"/>
      <c r="H23" s="174" t="s">
        <v>629</v>
      </c>
      <c r="I23" s="184">
        <f>I14/SUM(I14:I17)*100</f>
        <v>28.54153455928979</v>
      </c>
      <c r="J23" s="184">
        <f>J14/SUM(J14:J17)*100</f>
        <v>25.168589600178976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30.583386176284083</v>
      </c>
      <c r="J24" s="185">
        <f>J15/SUM(J14:J17)*100</f>
        <v>38.173159896449235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40.672162333544705</v>
      </c>
      <c r="J25" s="185">
        <f>J16/SUM(J14:J17)*100</f>
        <v>36.412157627281154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0.20291693088142043</v>
      </c>
      <c r="J26" s="186">
        <f>J17/SUM(J14:J17)*100</f>
        <v>0.2460928760906389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55.973670085035451</v>
      </c>
      <c r="C29" s="189">
        <f t="shared" si="4"/>
        <v>51.848845598845593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15.831850156792948</v>
      </c>
      <c r="C30" s="192">
        <f t="shared" si="4"/>
        <v>17.135642135642133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28.194479758171596</v>
      </c>
      <c r="C31" s="195">
        <f t="shared" si="4"/>
        <v>31.015512265512264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28.54153455928979</v>
      </c>
      <c r="J32" s="189">
        <f>J23</f>
        <v>25.168589600178976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30.583386176284083</v>
      </c>
      <c r="J33" s="192">
        <f t="shared" si="5"/>
        <v>38.173159896449235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40.672162333544705</v>
      </c>
      <c r="J34" s="192">
        <f t="shared" si="6"/>
        <v>36.412157627281154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0.20291693088142043</v>
      </c>
      <c r="J35" s="195">
        <f t="shared" si="7"/>
        <v>0.2460928760906389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762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72811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96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73.819999999999993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161.5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9</v>
      </c>
      <c r="C5" s="655">
        <v>9</v>
      </c>
      <c r="E5" s="28"/>
      <c r="J5" s="654" t="s">
        <v>542</v>
      </c>
      <c r="K5" s="669">
        <f>IF(ISBLANK(B5),"",B5)</f>
        <v>9</v>
      </c>
      <c r="L5" s="618">
        <f>IF(ISBLANK(C5),"",C5)</f>
        <v>9</v>
      </c>
      <c r="N5" s="28"/>
    </row>
    <row r="6" spans="1:15" x14ac:dyDescent="0.25">
      <c r="A6" s="656" t="s">
        <v>543</v>
      </c>
      <c r="B6" s="657">
        <v>14</v>
      </c>
      <c r="C6" s="657">
        <v>14</v>
      </c>
      <c r="E6" s="44"/>
      <c r="J6" s="656" t="s">
        <v>543</v>
      </c>
      <c r="K6" s="670">
        <f t="shared" ref="K6:K10" si="0">IF(ISBLANK(B6),"",B6)</f>
        <v>14</v>
      </c>
      <c r="L6" s="619">
        <f t="shared" ref="L6:L10" si="1">IF(ISBLANK(C6),"",C6)</f>
        <v>14</v>
      </c>
      <c r="N6" s="44"/>
    </row>
    <row r="7" spans="1:15" x14ac:dyDescent="0.25">
      <c r="A7" s="656" t="s">
        <v>641</v>
      </c>
      <c r="B7" s="657">
        <v>53</v>
      </c>
      <c r="C7" s="657">
        <v>34</v>
      </c>
      <c r="E7" s="44"/>
      <c r="J7" s="656" t="s">
        <v>641</v>
      </c>
      <c r="K7" s="670">
        <f t="shared" si="0"/>
        <v>53</v>
      </c>
      <c r="L7" s="619">
        <f t="shared" si="1"/>
        <v>34</v>
      </c>
      <c r="N7" s="44"/>
    </row>
    <row r="8" spans="1:15" x14ac:dyDescent="0.25">
      <c r="A8" s="650" t="s">
        <v>642</v>
      </c>
      <c r="B8" s="651">
        <v>42</v>
      </c>
      <c r="C8" s="651">
        <v>32</v>
      </c>
      <c r="E8" s="21"/>
      <c r="J8" s="650" t="s">
        <v>642</v>
      </c>
      <c r="K8" s="670">
        <f t="shared" si="0"/>
        <v>42</v>
      </c>
      <c r="L8" s="619">
        <f t="shared" si="1"/>
        <v>32</v>
      </c>
      <c r="N8" s="21"/>
    </row>
    <row r="9" spans="1:15" x14ac:dyDescent="0.25">
      <c r="A9" s="650" t="s">
        <v>643</v>
      </c>
      <c r="B9" s="651">
        <v>151</v>
      </c>
      <c r="C9" s="651">
        <v>38</v>
      </c>
      <c r="E9" s="21"/>
      <c r="J9" s="650" t="s">
        <v>643</v>
      </c>
      <c r="K9" s="670">
        <f t="shared" si="0"/>
        <v>151</v>
      </c>
      <c r="L9" s="619">
        <f t="shared" si="1"/>
        <v>38</v>
      </c>
      <c r="N9" s="21"/>
    </row>
    <row r="10" spans="1:15" x14ac:dyDescent="0.25">
      <c r="A10" s="652" t="s">
        <v>365</v>
      </c>
      <c r="B10" s="653">
        <v>968</v>
      </c>
      <c r="C10" s="653">
        <v>107</v>
      </c>
      <c r="J10" s="652" t="s">
        <v>365</v>
      </c>
      <c r="K10" s="671">
        <f t="shared" si="0"/>
        <v>968</v>
      </c>
      <c r="L10" s="620">
        <f t="shared" si="1"/>
        <v>107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3.31</v>
      </c>
      <c r="C15" s="197"/>
      <c r="D15" s="253"/>
      <c r="E15" s="211"/>
      <c r="F15" s="253"/>
      <c r="G15" s="253"/>
      <c r="J15" s="673" t="s">
        <v>488</v>
      </c>
      <c r="K15" s="674">
        <f>B15</f>
        <v>3.31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0.66</v>
      </c>
      <c r="C16" s="197"/>
      <c r="D16" s="253"/>
      <c r="E16" s="254"/>
      <c r="F16" s="253"/>
      <c r="G16" s="253"/>
      <c r="J16" s="675" t="s">
        <v>489</v>
      </c>
      <c r="K16" s="676">
        <f>B16</f>
        <v>0.66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1.1200000000000001</v>
      </c>
      <c r="C18" s="197"/>
      <c r="D18" s="255"/>
      <c r="E18" s="256"/>
      <c r="F18" s="253"/>
      <c r="G18" s="253"/>
      <c r="J18" s="678" t="s">
        <v>501</v>
      </c>
      <c r="K18" s="674">
        <f>B18</f>
        <v>1.1200000000000001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</v>
      </c>
      <c r="C19" s="198"/>
      <c r="D19" s="255"/>
      <c r="E19" s="256"/>
      <c r="F19" s="253"/>
      <c r="G19" s="253"/>
      <c r="J19" s="672" t="s">
        <v>502</v>
      </c>
      <c r="K19" s="676">
        <f>B19</f>
        <v>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2.0299999999999998</v>
      </c>
      <c r="C21" s="253"/>
      <c r="D21" s="253"/>
      <c r="E21" s="253"/>
      <c r="F21" s="253"/>
      <c r="G21" s="253"/>
      <c r="J21" s="661" t="s">
        <v>498</v>
      </c>
      <c r="K21" s="679">
        <f>B21</f>
        <v>2.0299999999999998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3</v>
      </c>
      <c r="E32" s="28"/>
      <c r="J32" s="654" t="s">
        <v>542</v>
      </c>
      <c r="K32" s="669">
        <f>IF(ISBLANK(B32),"",B32)</f>
        <v>1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2</v>
      </c>
      <c r="C33" s="657">
        <v>2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21</v>
      </c>
      <c r="C34" s="657">
        <v>21</v>
      </c>
      <c r="E34" s="44"/>
      <c r="J34" s="656" t="s">
        <v>641</v>
      </c>
      <c r="K34" s="670">
        <f t="shared" si="2"/>
        <v>21</v>
      </c>
      <c r="L34" s="619">
        <f t="shared" si="3"/>
        <v>21</v>
      </c>
      <c r="N34" s="44"/>
    </row>
    <row r="35" spans="1:15" x14ac:dyDescent="0.25">
      <c r="A35" s="650" t="s">
        <v>642</v>
      </c>
      <c r="B35" s="651">
        <v>27</v>
      </c>
      <c r="C35" s="651">
        <v>32</v>
      </c>
      <c r="E35" s="21"/>
      <c r="J35" s="650" t="s">
        <v>642</v>
      </c>
      <c r="K35" s="670">
        <f t="shared" si="2"/>
        <v>27</v>
      </c>
      <c r="L35" s="619">
        <f t="shared" si="3"/>
        <v>32</v>
      </c>
      <c r="N35" s="21"/>
    </row>
    <row r="36" spans="1:15" x14ac:dyDescent="0.25">
      <c r="A36" s="650" t="s">
        <v>643</v>
      </c>
      <c r="B36" s="651">
        <v>32</v>
      </c>
      <c r="C36" s="651">
        <v>19</v>
      </c>
      <c r="E36" s="21"/>
      <c r="J36" s="650" t="s">
        <v>643</v>
      </c>
      <c r="K36" s="670">
        <f t="shared" si="2"/>
        <v>32</v>
      </c>
      <c r="L36" s="619">
        <f t="shared" si="3"/>
        <v>19</v>
      </c>
      <c r="N36" s="21"/>
    </row>
    <row r="37" spans="1:15" x14ac:dyDescent="0.25">
      <c r="A37" s="652" t="s">
        <v>365</v>
      </c>
      <c r="B37" s="653">
        <v>267</v>
      </c>
      <c r="C37" s="653">
        <v>28</v>
      </c>
      <c r="J37" s="652" t="s">
        <v>365</v>
      </c>
      <c r="K37" s="671">
        <f t="shared" si="2"/>
        <v>267</v>
      </c>
      <c r="L37" s="620">
        <f t="shared" si="3"/>
        <v>28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1.06</v>
      </c>
      <c r="C42" s="197"/>
      <c r="D42" s="253"/>
      <c r="E42" s="211"/>
      <c r="F42" s="253"/>
      <c r="G42" s="253"/>
      <c r="J42" s="673" t="s">
        <v>488</v>
      </c>
      <c r="K42" s="674">
        <f>B42</f>
        <v>1.06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0.32</v>
      </c>
      <c r="C43" s="197"/>
      <c r="D43" s="253"/>
      <c r="E43" s="254"/>
      <c r="F43" s="253"/>
      <c r="G43" s="253"/>
      <c r="J43" s="675" t="s">
        <v>489</v>
      </c>
      <c r="K43" s="676">
        <f>B43</f>
        <v>0.32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0.44</v>
      </c>
      <c r="C45" s="197"/>
      <c r="D45" s="255"/>
      <c r="E45" s="256"/>
      <c r="F45" s="253"/>
      <c r="G45" s="253"/>
      <c r="J45" s="678" t="s">
        <v>501</v>
      </c>
      <c r="K45" s="674">
        <f>B45</f>
        <v>0.44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0.99</v>
      </c>
      <c r="C46" s="198"/>
      <c r="D46" s="255"/>
      <c r="E46" s="256"/>
      <c r="F46" s="253"/>
      <c r="G46" s="253"/>
      <c r="J46" s="672" t="s">
        <v>502</v>
      </c>
      <c r="K46" s="676">
        <f>B46</f>
        <v>0.99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0.69</v>
      </c>
      <c r="C48" s="253"/>
      <c r="D48" s="253"/>
      <c r="E48" s="253"/>
      <c r="F48" s="253"/>
      <c r="G48" s="253"/>
      <c r="J48" s="661" t="s">
        <v>498</v>
      </c>
      <c r="K48" s="679">
        <f>B48</f>
        <v>0.69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27315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360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2</v>
      </c>
      <c r="E4" s="643">
        <v>6000</v>
      </c>
      <c r="F4" s="643">
        <v>1</v>
      </c>
      <c r="G4" s="643">
        <v>4</v>
      </c>
      <c r="H4" s="643">
        <v>230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2</v>
      </c>
      <c r="E5" s="602">
        <v>11040</v>
      </c>
      <c r="F5" s="602">
        <v>1</v>
      </c>
      <c r="G5" s="602">
        <v>3</v>
      </c>
      <c r="H5" s="602">
        <v>360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2</v>
      </c>
      <c r="E6" s="617">
        <v>27315</v>
      </c>
      <c r="F6" s="617">
        <v>1</v>
      </c>
      <c r="G6" s="617">
        <v>3</v>
      </c>
      <c r="H6" s="617">
        <v>360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279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1.3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77.099999999999994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1.1299999999999999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4.0999999999999996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99.2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3676428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50493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11.9</v>
      </c>
      <c r="D4" s="600">
        <v>98.5</v>
      </c>
      <c r="E4" s="600">
        <v>1.07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8</v>
      </c>
      <c r="C5" s="602">
        <v>12.5</v>
      </c>
      <c r="D5" s="751">
        <v>99.1</v>
      </c>
      <c r="E5" s="751">
        <v>1.01</v>
      </c>
      <c r="G5" s="647" t="s">
        <v>446</v>
      </c>
      <c r="H5" s="648">
        <f>IF(ISBLANK(B4),"",B4)</f>
        <v>7</v>
      </c>
      <c r="I5" s="648">
        <f>IF(ISBLANK(B5),"",B5)</f>
        <v>8</v>
      </c>
      <c r="J5" s="649">
        <f>IF(ISBLANK(B6),"",B6)</f>
        <v>8</v>
      </c>
      <c r="K5" s="569"/>
    </row>
    <row r="6" spans="1:11" x14ac:dyDescent="0.25">
      <c r="A6" s="218">
        <v>2022</v>
      </c>
      <c r="B6" s="601">
        <v>8</v>
      </c>
      <c r="C6" s="602">
        <v>13.2</v>
      </c>
      <c r="D6" s="959">
        <v>77.099999999999994</v>
      </c>
      <c r="E6" s="959">
        <v>1.1299999999999999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11.9</v>
      </c>
      <c r="I9" s="648">
        <f>IF(ISBLANK(C5),"",C5)</f>
        <v>12.5</v>
      </c>
      <c r="J9" s="649">
        <f>IF(ISBLANK(C6),"",C6)</f>
        <v>13.2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257</v>
      </c>
      <c r="C4" s="643">
        <v>3.4</v>
      </c>
      <c r="D4" s="643">
        <v>1.1000000000000001</v>
      </c>
      <c r="E4" s="643">
        <v>0.24</v>
      </c>
      <c r="F4" s="643">
        <v>0.7</v>
      </c>
      <c r="G4" s="643">
        <v>3.1</v>
      </c>
      <c r="H4" s="1066"/>
      <c r="I4" s="253"/>
      <c r="J4" s="253"/>
      <c r="K4" s="253"/>
    </row>
    <row r="5" spans="1:11" x14ac:dyDescent="0.25">
      <c r="A5" s="480">
        <v>2021</v>
      </c>
      <c r="B5" s="602">
        <v>264</v>
      </c>
      <c r="C5" s="602">
        <v>3.6</v>
      </c>
      <c r="D5" s="602">
        <v>1.1000000000000001</v>
      </c>
      <c r="E5" s="602">
        <v>0.21</v>
      </c>
      <c r="F5" s="602">
        <v>0.8</v>
      </c>
      <c r="G5" s="602">
        <v>3</v>
      </c>
      <c r="H5" s="1066"/>
      <c r="I5" s="253"/>
      <c r="J5" s="253"/>
      <c r="K5" s="253"/>
    </row>
    <row r="6" spans="1:11" x14ac:dyDescent="0.25">
      <c r="A6" s="360">
        <v>2022</v>
      </c>
      <c r="B6" s="602">
        <v>279</v>
      </c>
      <c r="C6" s="602">
        <v>3.8</v>
      </c>
      <c r="D6" s="602">
        <v>1.3</v>
      </c>
      <c r="E6" s="602">
        <v>0.19</v>
      </c>
      <c r="F6" s="602">
        <v>0.7</v>
      </c>
      <c r="G6" s="602">
        <v>2.9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92.8</v>
      </c>
      <c r="C5" s="602">
        <v>100</v>
      </c>
      <c r="D5" s="602">
        <v>1</v>
      </c>
      <c r="E5" s="602">
        <v>1.3</v>
      </c>
      <c r="F5" s="253"/>
      <c r="G5" s="253"/>
      <c r="H5" s="253"/>
    </row>
    <row r="6" spans="1:8" x14ac:dyDescent="0.25">
      <c r="A6" s="360">
        <v>2021</v>
      </c>
      <c r="B6" s="602">
        <v>83.9</v>
      </c>
      <c r="C6" s="602">
        <v>76.3</v>
      </c>
      <c r="D6" s="602">
        <v>1</v>
      </c>
      <c r="E6" s="602">
        <v>1.4</v>
      </c>
      <c r="F6" s="253"/>
      <c r="G6" s="253"/>
      <c r="H6" s="253"/>
    </row>
    <row r="7" spans="1:8" x14ac:dyDescent="0.25">
      <c r="A7" s="481">
        <v>2022</v>
      </c>
      <c r="B7" s="1067">
        <v>97</v>
      </c>
      <c r="C7" s="1067">
        <v>99.2</v>
      </c>
      <c r="D7" s="1067">
        <v>3</v>
      </c>
      <c r="E7" s="1067">
        <v>4.0999999999999996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1.3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1.4</v>
      </c>
    </row>
    <row r="17" spans="1:2" x14ac:dyDescent="0.25">
      <c r="A17" s="633">
        <f t="shared" si="0"/>
        <v>2022</v>
      </c>
      <c r="B17" s="627">
        <f t="shared" si="1"/>
        <v>4.0999999999999996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6129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409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4830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93814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1288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6386</v>
      </c>
      <c r="C5" s="1034">
        <v>3014</v>
      </c>
      <c r="D5" s="600">
        <v>3372</v>
      </c>
      <c r="G5" s="871" t="s">
        <v>126</v>
      </c>
      <c r="H5" s="637">
        <f>IF(ISBLANK(D7),"",D7)</f>
        <v>3214</v>
      </c>
    </row>
    <row r="6" spans="1:17" x14ac:dyDescent="0.25">
      <c r="A6" s="641">
        <v>2021</v>
      </c>
      <c r="B6" s="1034">
        <v>6236</v>
      </c>
      <c r="C6" s="1034">
        <v>2980</v>
      </c>
      <c r="D6" s="602">
        <v>3256</v>
      </c>
      <c r="G6" s="635" t="s">
        <v>127</v>
      </c>
      <c r="H6" s="623">
        <f>IF(ISBLANK(C7),"",C7)</f>
        <v>2915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6129</v>
      </c>
      <c r="C7" s="1034">
        <v>2915</v>
      </c>
      <c r="D7" s="617">
        <v>3214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3214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2915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7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71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7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4611</v>
      </c>
      <c r="C6" s="55">
        <v>2338</v>
      </c>
      <c r="D6" s="55">
        <v>2273</v>
      </c>
      <c r="E6" s="70">
        <v>5579</v>
      </c>
      <c r="F6" s="55">
        <v>2880</v>
      </c>
      <c r="G6" s="110">
        <v>2699</v>
      </c>
      <c r="H6" s="55">
        <v>3208</v>
      </c>
      <c r="I6" s="55">
        <v>1620</v>
      </c>
      <c r="J6" s="55">
        <v>1588</v>
      </c>
      <c r="K6" s="70">
        <v>12602</v>
      </c>
      <c r="L6" s="55">
        <v>6449</v>
      </c>
      <c r="M6" s="110">
        <v>6153</v>
      </c>
      <c r="N6" s="70">
        <v>12366</v>
      </c>
      <c r="O6" s="55">
        <v>6390</v>
      </c>
      <c r="P6" s="110">
        <v>5976</v>
      </c>
      <c r="Q6" s="70">
        <v>49112</v>
      </c>
      <c r="R6" s="55">
        <v>24879</v>
      </c>
      <c r="S6" s="110">
        <v>24233</v>
      </c>
      <c r="T6" s="70">
        <v>74609</v>
      </c>
      <c r="U6" s="55">
        <v>36507</v>
      </c>
      <c r="V6" s="160">
        <v>38102</v>
      </c>
    </row>
    <row r="7" spans="1:22" x14ac:dyDescent="0.25">
      <c r="A7" s="286">
        <v>2021</v>
      </c>
      <c r="B7" s="167">
        <v>4620</v>
      </c>
      <c r="C7" s="94">
        <v>2356</v>
      </c>
      <c r="D7" s="94">
        <v>2264</v>
      </c>
      <c r="E7" s="167">
        <v>5491</v>
      </c>
      <c r="F7" s="94">
        <v>2840</v>
      </c>
      <c r="G7" s="169">
        <v>2651</v>
      </c>
      <c r="H7" s="94">
        <v>3165</v>
      </c>
      <c r="I7" s="94">
        <v>1616</v>
      </c>
      <c r="J7" s="94">
        <v>1549</v>
      </c>
      <c r="K7" s="167">
        <v>12437</v>
      </c>
      <c r="L7" s="94">
        <v>6384</v>
      </c>
      <c r="M7" s="169">
        <v>6053</v>
      </c>
      <c r="N7" s="167">
        <v>12172</v>
      </c>
      <c r="O7" s="94">
        <v>6270</v>
      </c>
      <c r="P7" s="169">
        <v>5902</v>
      </c>
      <c r="Q7" s="167">
        <v>48396</v>
      </c>
      <c r="R7" s="94">
        <v>24505</v>
      </c>
      <c r="S7" s="169">
        <v>23891</v>
      </c>
      <c r="T7" s="212">
        <v>73884</v>
      </c>
      <c r="U7" s="58">
        <v>36153</v>
      </c>
      <c r="V7" s="160">
        <v>37731</v>
      </c>
    </row>
    <row r="8" spans="1:22" x14ac:dyDescent="0.25">
      <c r="A8" s="219">
        <v>2022</v>
      </c>
      <c r="B8" s="72">
        <v>4458</v>
      </c>
      <c r="C8" s="61">
        <v>2286</v>
      </c>
      <c r="D8" s="61">
        <v>2172</v>
      </c>
      <c r="E8" s="72">
        <v>5331</v>
      </c>
      <c r="F8" s="61">
        <v>2770</v>
      </c>
      <c r="G8" s="111">
        <v>2561</v>
      </c>
      <c r="H8" s="61">
        <v>2878</v>
      </c>
      <c r="I8" s="61">
        <v>1463</v>
      </c>
      <c r="J8" s="61">
        <v>1415</v>
      </c>
      <c r="K8" s="72">
        <v>11927</v>
      </c>
      <c r="L8" s="61">
        <v>6135</v>
      </c>
      <c r="M8" s="111">
        <v>5792</v>
      </c>
      <c r="N8" s="72">
        <v>11168</v>
      </c>
      <c r="O8" s="61">
        <v>5932</v>
      </c>
      <c r="P8" s="111">
        <v>5236</v>
      </c>
      <c r="Q8" s="72">
        <v>47107</v>
      </c>
      <c r="R8" s="61">
        <v>24581</v>
      </c>
      <c r="S8" s="111">
        <v>22526</v>
      </c>
      <c r="T8" s="72">
        <v>72811</v>
      </c>
      <c r="U8" s="61">
        <v>36421</v>
      </c>
      <c r="V8" s="111">
        <v>36390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4458</v>
      </c>
      <c r="C15" s="172">
        <f>E8</f>
        <v>5331</v>
      </c>
      <c r="D15" s="172">
        <f>H8</f>
        <v>2878</v>
      </c>
      <c r="E15" s="172">
        <f>K8</f>
        <v>11927</v>
      </c>
      <c r="F15" s="172">
        <f>N8</f>
        <v>11168</v>
      </c>
      <c r="G15" s="172">
        <f>Q8</f>
        <v>47107</v>
      </c>
      <c r="H15" s="334">
        <f>T8</f>
        <v>72811</v>
      </c>
      <c r="M15" s="172">
        <f>K8</f>
        <v>11927</v>
      </c>
      <c r="N15" s="172">
        <f>H15-E15-O15</f>
        <v>44969</v>
      </c>
      <c r="O15" s="172">
        <f>H15-(B15+C15+G15)</f>
        <v>15915</v>
      </c>
      <c r="P15" s="29"/>
      <c r="Q15" s="100">
        <f>M15/H15*100</f>
        <v>16.380766642402932</v>
      </c>
      <c r="R15" s="100">
        <f>N15/H15*100</f>
        <v>61.761272335224071</v>
      </c>
      <c r="S15" s="100">
        <f>O15/H15*100</f>
        <v>21.857961022372994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16.380766642402932</v>
      </c>
      <c r="R18" s="100">
        <f>N15/H15*100</f>
        <v>61.761272335224071</v>
      </c>
      <c r="S18" s="100">
        <f>O15/H15*100</f>
        <v>21.857961022372994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1.6</v>
      </c>
      <c r="C23" s="361"/>
      <c r="D23" s="361"/>
      <c r="E23" s="167">
        <v>12.9</v>
      </c>
      <c r="F23" s="361"/>
      <c r="G23" s="362"/>
      <c r="H23" s="167">
        <v>1.63</v>
      </c>
      <c r="I23" s="94">
        <v>0</v>
      </c>
      <c r="J23" s="169">
        <v>3.48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</v>
      </c>
      <c r="C24" s="361"/>
      <c r="D24" s="361"/>
      <c r="E24" s="167">
        <v>9.1</v>
      </c>
      <c r="F24" s="361"/>
      <c r="G24" s="362"/>
      <c r="H24" s="167">
        <v>3.05</v>
      </c>
      <c r="I24" s="94">
        <v>5.73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9.6</v>
      </c>
      <c r="C25" s="357"/>
      <c r="D25" s="357"/>
      <c r="E25" s="72">
        <v>9.6</v>
      </c>
      <c r="F25" s="357"/>
      <c r="G25" s="461"/>
      <c r="H25" s="72">
        <v>4.82</v>
      </c>
      <c r="I25" s="61">
        <v>3.17</v>
      </c>
      <c r="J25" s="111">
        <v>6.49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3.48</v>
      </c>
      <c r="C32" s="674">
        <f>IF(ISBLANK(I23),"",I23)</f>
        <v>0</v>
      </c>
      <c r="F32" s="700">
        <f>A23</f>
        <v>2020</v>
      </c>
      <c r="G32" s="674">
        <f>IF(ISBLANK(J23),"",J23)</f>
        <v>3.48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5.73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5.73</v>
      </c>
    </row>
    <row r="34" spans="1:8" x14ac:dyDescent="0.25">
      <c r="A34" s="702">
        <f t="shared" si="0"/>
        <v>2022</v>
      </c>
      <c r="B34" s="676">
        <f t="shared" si="1"/>
        <v>6.49</v>
      </c>
      <c r="C34" s="676">
        <f t="shared" si="2"/>
        <v>3.17</v>
      </c>
      <c r="F34" s="702">
        <f t="shared" si="3"/>
        <v>2022</v>
      </c>
      <c r="G34" s="676">
        <f t="shared" si="4"/>
        <v>6.49</v>
      </c>
      <c r="H34" s="676">
        <f t="shared" si="5"/>
        <v>3.17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78</v>
      </c>
      <c r="C4" s="600">
        <v>11</v>
      </c>
      <c r="D4" s="600">
        <v>4</v>
      </c>
      <c r="E4" s="599">
        <v>2</v>
      </c>
      <c r="F4" s="600">
        <v>6.6</v>
      </c>
      <c r="G4" s="600">
        <v>0.3</v>
      </c>
    </row>
    <row r="5" spans="1:10" x14ac:dyDescent="0.25">
      <c r="A5" s="286">
        <v>2022</v>
      </c>
      <c r="B5" s="751">
        <v>78</v>
      </c>
      <c r="C5" s="751">
        <v>14</v>
      </c>
      <c r="D5" s="751">
        <v>3</v>
      </c>
      <c r="E5" s="753">
        <v>1</v>
      </c>
      <c r="F5" s="751">
        <v>6.8</v>
      </c>
      <c r="G5" s="751">
        <v>0.3</v>
      </c>
    </row>
    <row r="6" spans="1:10" x14ac:dyDescent="0.25">
      <c r="A6" s="218">
        <v>2023</v>
      </c>
      <c r="B6" s="752">
        <v>71</v>
      </c>
      <c r="C6" s="752">
        <v>7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78</v>
      </c>
      <c r="C11" s="80">
        <f>IF(ISBLANK(D4),"",D4)</f>
        <v>4</v>
      </c>
      <c r="E11" s="103">
        <f>A4</f>
        <v>2021</v>
      </c>
      <c r="F11" s="80">
        <f>IF(ISBLANK(B4),"",B4)</f>
        <v>78</v>
      </c>
      <c r="G11" s="80">
        <f>IF(ISBLANK(D4),"",D4)</f>
        <v>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78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78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71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71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11</v>
      </c>
      <c r="C18" s="80">
        <f>IF(ISBLANK(E4),"",E4)</f>
        <v>2</v>
      </c>
      <c r="E18" s="603">
        <f>A4</f>
        <v>2021</v>
      </c>
      <c r="F18" s="100">
        <f>IF(ISBLANK(C4),"",C4)</f>
        <v>11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14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14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7</v>
      </c>
      <c r="C20" s="83">
        <f>IF(ISBLANK(E6),"",E6)</f>
        <v>0</v>
      </c>
      <c r="E20" s="155">
        <f t="shared" si="5"/>
        <v>2023</v>
      </c>
      <c r="F20" s="83">
        <f>IF(ISBLANK(C6),"",C6)</f>
        <v>7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1499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2.2999999999999998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1129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9.8000000000000007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576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387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1326</v>
      </c>
    </row>
    <row r="17" spans="2:3" x14ac:dyDescent="0.25">
      <c r="B17" s="253">
        <v>2022</v>
      </c>
      <c r="C17" s="1100">
        <v>1161</v>
      </c>
    </row>
    <row r="18" spans="2:3" x14ac:dyDescent="0.25">
      <c r="B18" s="253">
        <v>2023</v>
      </c>
      <c r="C18" s="1100">
        <v>1129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1326</v>
      </c>
    </row>
    <row r="22" spans="2:3" x14ac:dyDescent="0.25">
      <c r="B22" s="636">
        <f>B17</f>
        <v>2022</v>
      </c>
      <c r="C22" s="636">
        <f t="shared" ref="C22:C23" si="0">IF(ISBLANK(C17),"",C17)</f>
        <v>1161</v>
      </c>
    </row>
    <row r="23" spans="2:3" x14ac:dyDescent="0.25">
      <c r="B23" s="636">
        <f>B18</f>
        <v>2023</v>
      </c>
      <c r="C23" s="636">
        <f t="shared" si="0"/>
        <v>1129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64</v>
      </c>
      <c r="C5" s="55">
        <v>105</v>
      </c>
      <c r="D5" s="55">
        <v>95</v>
      </c>
      <c r="E5" s="269">
        <f>SUM(B5:D5)</f>
        <v>264</v>
      </c>
      <c r="F5" s="71">
        <v>2016</v>
      </c>
      <c r="G5" s="70">
        <v>0.5</v>
      </c>
      <c r="H5" s="55">
        <v>0.2</v>
      </c>
      <c r="I5" s="110">
        <v>0.6</v>
      </c>
      <c r="J5" s="71">
        <v>2.7</v>
      </c>
    </row>
    <row r="6" spans="1:10" x14ac:dyDescent="0.25">
      <c r="A6" s="286">
        <v>2022</v>
      </c>
      <c r="B6" s="757">
        <v>81</v>
      </c>
      <c r="C6" s="758">
        <v>106</v>
      </c>
      <c r="D6" s="758">
        <v>74</v>
      </c>
      <c r="E6" s="270">
        <f>SUM(B6:D6)</f>
        <v>261</v>
      </c>
      <c r="F6" s="214">
        <v>1668</v>
      </c>
      <c r="G6" s="457">
        <v>0.7</v>
      </c>
      <c r="H6" s="458">
        <v>0.2</v>
      </c>
      <c r="I6" s="763">
        <v>0.5</v>
      </c>
      <c r="J6" s="214">
        <v>2.2999999999999998</v>
      </c>
    </row>
    <row r="7" spans="1:10" x14ac:dyDescent="0.25">
      <c r="A7" s="218">
        <v>2023</v>
      </c>
      <c r="B7" s="167">
        <v>116</v>
      </c>
      <c r="C7" s="94">
        <v>111</v>
      </c>
      <c r="D7" s="94">
        <v>85</v>
      </c>
      <c r="E7" s="447">
        <f>SUM(B7:D7)</f>
        <v>312</v>
      </c>
      <c r="F7" s="168">
        <v>1499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2016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1668</v>
      </c>
      <c r="C14" s="28"/>
      <c r="D14" s="28"/>
      <c r="F14" s="625" t="s">
        <v>1526</v>
      </c>
      <c r="G14" s="621">
        <f>IF(ISBLANK(B7),"",B7)</f>
        <v>116</v>
      </c>
      <c r="I14" s="625" t="s">
        <v>1529</v>
      </c>
      <c r="J14" s="621">
        <f>IF(ISBLANK(B7),"",B7)</f>
        <v>116</v>
      </c>
    </row>
    <row r="15" spans="1:10" x14ac:dyDescent="0.25">
      <c r="A15" s="624">
        <f t="shared" ref="A15" si="1">A7</f>
        <v>2023</v>
      </c>
      <c r="B15" s="623">
        <f t="shared" si="0"/>
        <v>1499</v>
      </c>
      <c r="C15" s="28"/>
      <c r="D15" s="28"/>
      <c r="F15" s="626" t="s">
        <v>1527</v>
      </c>
      <c r="G15" s="622">
        <f>IF(ISBLANK(C7),"",C7)</f>
        <v>111</v>
      </c>
      <c r="I15" s="626" t="s">
        <v>1538</v>
      </c>
      <c r="J15" s="622">
        <f>IF(ISBLANK(C7),"",C7)</f>
        <v>111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85</v>
      </c>
      <c r="I16" s="627" t="s">
        <v>1539</v>
      </c>
      <c r="J16" s="623">
        <f>IF(ISBLANK(D7),"",D7)</f>
        <v>85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0.7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269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83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77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9.5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58</v>
      </c>
      <c r="C6" s="759"/>
      <c r="D6" s="759"/>
      <c r="E6" s="457">
        <v>6.7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57</v>
      </c>
      <c r="C7" s="759"/>
      <c r="D7" s="759"/>
      <c r="E7" s="457">
        <v>6.7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77</v>
      </c>
      <c r="C8" s="760"/>
      <c r="D8" s="760"/>
      <c r="E8" s="601">
        <v>9.5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58</v>
      </c>
      <c r="C16" s="755"/>
      <c r="I16" s="700">
        <f>A6</f>
        <v>2020</v>
      </c>
      <c r="J16" s="674">
        <f>IF(ISBLANK(E6),"",E6)</f>
        <v>6.7</v>
      </c>
      <c r="K16" s="756"/>
    </row>
    <row r="17" spans="1:10" x14ac:dyDescent="0.25">
      <c r="A17" s="701">
        <f>A7</f>
        <v>2021</v>
      </c>
      <c r="B17" s="853">
        <f>IF(ISBLANK(B7),"",B7)</f>
        <v>57</v>
      </c>
      <c r="C17" s="755"/>
      <c r="I17" s="701">
        <f>A7</f>
        <v>2021</v>
      </c>
      <c r="J17" s="853">
        <f>IF(ISBLANK(E7),"",E7)</f>
        <v>6.7</v>
      </c>
    </row>
    <row r="18" spans="1:10" x14ac:dyDescent="0.25">
      <c r="A18" s="702">
        <f>A8</f>
        <v>2022</v>
      </c>
      <c r="B18" s="676">
        <f>IF(ISBLANK(B8),"",B8)</f>
        <v>77</v>
      </c>
      <c r="C18" s="755"/>
      <c r="I18" s="702">
        <f>A8</f>
        <v>2022</v>
      </c>
      <c r="J18" s="676">
        <f>IF(ISBLANK(E8),"",E8)</f>
        <v>9.5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50</v>
      </c>
      <c r="D5" s="449">
        <f>IF(ISBLANK(B5),"",A5)</f>
        <v>2021</v>
      </c>
      <c r="E5" s="618">
        <f>IF(ISBLANK(B5),"",B5)</f>
        <v>50</v>
      </c>
      <c r="K5" s="217">
        <v>2020</v>
      </c>
      <c r="L5" s="655">
        <v>6.5</v>
      </c>
    </row>
    <row r="6" spans="1:12" x14ac:dyDescent="0.25">
      <c r="A6" s="229">
        <v>2022</v>
      </c>
      <c r="B6" s="602">
        <v>53</v>
      </c>
      <c r="D6" s="450">
        <f>IF(ISBLANK(B6),"",A6)</f>
        <v>2022</v>
      </c>
      <c r="E6" s="619">
        <f>IF(ISBLANK(B6),"",B6)</f>
        <v>53</v>
      </c>
      <c r="K6" s="286">
        <v>2021</v>
      </c>
      <c r="L6" s="657">
        <v>6.3</v>
      </c>
    </row>
    <row r="7" spans="1:12" x14ac:dyDescent="0.25">
      <c r="A7" s="123">
        <v>2023</v>
      </c>
      <c r="B7" s="617">
        <v>47</v>
      </c>
      <c r="D7" s="379">
        <f>IF(ISBLANK(B7),"",A7)</f>
        <v>2023</v>
      </c>
      <c r="E7" s="620">
        <f>IF(ISBLANK(B7),"",B7)</f>
        <v>47</v>
      </c>
      <c r="K7" s="219">
        <v>2022</v>
      </c>
      <c r="L7" s="617">
        <v>6.6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203</v>
      </c>
      <c r="C4" s="643">
        <v>104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230</v>
      </c>
      <c r="C5" s="602">
        <v>94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269</v>
      </c>
      <c r="C6" s="602">
        <v>83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15</v>
      </c>
      <c r="C5" s="643">
        <v>4953</v>
      </c>
      <c r="D5" s="643">
        <v>426</v>
      </c>
      <c r="E5" s="869">
        <v>8.6</v>
      </c>
      <c r="F5" s="1039">
        <v>8.3000000000000007</v>
      </c>
      <c r="G5" s="1039">
        <v>8.8000000000000007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15</v>
      </c>
      <c r="C6" s="657">
        <v>4898</v>
      </c>
      <c r="D6" s="657">
        <v>416</v>
      </c>
      <c r="E6" s="657">
        <v>8.4</v>
      </c>
      <c r="F6" s="657">
        <v>8.1999999999999993</v>
      </c>
      <c r="G6" s="657">
        <v>8.6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15</v>
      </c>
      <c r="C7" s="617">
        <v>4830</v>
      </c>
      <c r="D7" s="617">
        <v>409</v>
      </c>
      <c r="E7" s="617">
        <v>8.4</v>
      </c>
      <c r="F7" s="617">
        <v>8</v>
      </c>
      <c r="G7" s="617">
        <v>8.8000000000000007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10.7</v>
      </c>
      <c r="C4" s="655">
        <v>538</v>
      </c>
      <c r="D4" s="655">
        <v>4.4000000000000004</v>
      </c>
      <c r="E4" s="655">
        <v>409</v>
      </c>
      <c r="F4" s="655">
        <v>0.6</v>
      </c>
      <c r="G4" s="655">
        <v>82</v>
      </c>
      <c r="H4" s="655">
        <v>13</v>
      </c>
      <c r="I4" s="655">
        <v>69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9.8000000000000007</v>
      </c>
      <c r="C5" s="602">
        <v>568</v>
      </c>
      <c r="D5" s="602">
        <v>4.8</v>
      </c>
      <c r="E5" s="602">
        <v>384</v>
      </c>
      <c r="F5" s="602">
        <v>0.5</v>
      </c>
      <c r="G5" s="602">
        <v>81</v>
      </c>
      <c r="H5" s="602">
        <v>15</v>
      </c>
      <c r="I5" s="602">
        <v>61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576</v>
      </c>
      <c r="D6" s="617"/>
      <c r="E6" s="617">
        <v>387</v>
      </c>
      <c r="F6" s="617"/>
      <c r="G6" s="617">
        <v>72</v>
      </c>
      <c r="H6" s="617">
        <v>7</v>
      </c>
      <c r="I6" s="617">
        <v>46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359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62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614</v>
      </c>
      <c r="C4" s="1006">
        <v>327</v>
      </c>
      <c r="D4" s="1006">
        <v>287</v>
      </c>
      <c r="E4" s="1005">
        <v>1220</v>
      </c>
      <c r="F4" s="1006">
        <v>635</v>
      </c>
      <c r="G4" s="1006">
        <v>585</v>
      </c>
      <c r="H4" s="1007">
        <v>8.1999999999999993</v>
      </c>
      <c r="I4" s="1007">
        <v>16.399999999999999</v>
      </c>
      <c r="J4" s="1007">
        <v>-8.1999999999999993</v>
      </c>
      <c r="K4" s="70">
        <v>1014</v>
      </c>
      <c r="L4" s="55">
        <v>427</v>
      </c>
      <c r="M4" s="110">
        <v>587</v>
      </c>
      <c r="N4" s="55">
        <v>1027</v>
      </c>
      <c r="O4" s="55">
        <v>435</v>
      </c>
      <c r="P4" s="110">
        <v>592</v>
      </c>
    </row>
    <row r="5" spans="1:17" x14ac:dyDescent="0.25">
      <c r="A5" s="286">
        <v>2021</v>
      </c>
      <c r="B5" s="1008">
        <v>656</v>
      </c>
      <c r="C5" s="1009">
        <v>349</v>
      </c>
      <c r="D5" s="1009">
        <v>307</v>
      </c>
      <c r="E5" s="1008">
        <v>1482</v>
      </c>
      <c r="F5" s="1009">
        <v>753</v>
      </c>
      <c r="G5" s="1009">
        <v>729</v>
      </c>
      <c r="H5" s="1010">
        <v>8.9</v>
      </c>
      <c r="I5" s="1010">
        <v>20.100000000000001</v>
      </c>
      <c r="J5" s="1010">
        <v>-11.2</v>
      </c>
      <c r="K5" s="212">
        <v>1191</v>
      </c>
      <c r="L5" s="58">
        <v>485</v>
      </c>
      <c r="M5" s="160">
        <v>706</v>
      </c>
      <c r="N5" s="58">
        <v>1195</v>
      </c>
      <c r="O5" s="58">
        <v>473</v>
      </c>
      <c r="P5" s="160">
        <v>722</v>
      </c>
    </row>
    <row r="6" spans="1:17" x14ac:dyDescent="0.25">
      <c r="A6" s="219">
        <v>2022</v>
      </c>
      <c r="B6" s="1011">
        <v>623</v>
      </c>
      <c r="C6" s="1012">
        <v>315</v>
      </c>
      <c r="D6" s="1012">
        <v>308</v>
      </c>
      <c r="E6" s="1011">
        <v>1322</v>
      </c>
      <c r="F6" s="1012">
        <v>589</v>
      </c>
      <c r="G6" s="1012">
        <v>733</v>
      </c>
      <c r="H6" s="1013">
        <v>8.6</v>
      </c>
      <c r="I6" s="1013">
        <v>18.2</v>
      </c>
      <c r="J6" s="1013">
        <v>-9.6</v>
      </c>
      <c r="K6" s="1014">
        <v>1274</v>
      </c>
      <c r="L6" s="1015">
        <v>511</v>
      </c>
      <c r="M6" s="1016">
        <v>763</v>
      </c>
      <c r="N6" s="1015">
        <v>1284</v>
      </c>
      <c r="O6" s="1015">
        <v>485</v>
      </c>
      <c r="P6" s="1016">
        <v>799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287</v>
      </c>
      <c r="C13" s="319">
        <f>IF(ISBLANK(C4),"",C4)</f>
        <v>327</v>
      </c>
      <c r="D13" s="364"/>
      <c r="E13" s="322">
        <f>A4</f>
        <v>2020</v>
      </c>
      <c r="F13" s="319">
        <f>IF(ISBLANK(G4),"",G4)</f>
        <v>585</v>
      </c>
      <c r="G13" s="319">
        <f>IF(ISBLANK(F4),"",F4)</f>
        <v>635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307</v>
      </c>
      <c r="C14" s="320">
        <f t="shared" ref="C14:C15" si="2">IF(ISBLANK(C5),"",C5)</f>
        <v>349</v>
      </c>
      <c r="D14" s="364"/>
      <c r="E14" s="323">
        <f t="shared" ref="E14:E15" si="3">A5</f>
        <v>2021</v>
      </c>
      <c r="F14" s="320">
        <f t="shared" ref="F14:F15" si="4">IF(ISBLANK(G5),"",G5)</f>
        <v>729</v>
      </c>
      <c r="G14" s="320">
        <f t="shared" ref="G14:G15" si="5">IF(ISBLANK(F5),"",F5)</f>
        <v>753</v>
      </c>
      <c r="H14" s="389"/>
      <c r="I14" s="389"/>
      <c r="J14" s="48"/>
      <c r="K14" s="325" t="s">
        <v>536</v>
      </c>
      <c r="L14" s="328">
        <f>IF(ISBLANK(K4),"",K4)</f>
        <v>1014</v>
      </c>
      <c r="M14" s="328">
        <f>IF(ISBLANK(K5),"",K5)</f>
        <v>1191</v>
      </c>
      <c r="N14" s="328">
        <f>IF(ISBLANK(K6),"",K6)</f>
        <v>1274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308</v>
      </c>
      <c r="C15" s="321">
        <f t="shared" si="2"/>
        <v>315</v>
      </c>
      <c r="E15" s="324">
        <f t="shared" si="3"/>
        <v>2022</v>
      </c>
      <c r="F15" s="321">
        <f t="shared" si="4"/>
        <v>733</v>
      </c>
      <c r="G15" s="321">
        <f t="shared" si="5"/>
        <v>589</v>
      </c>
      <c r="H15" s="211"/>
      <c r="I15" s="211"/>
      <c r="J15" s="28"/>
      <c r="K15" s="326" t="s">
        <v>535</v>
      </c>
      <c r="L15" s="329">
        <f>IF(ISBLANK(N4),"",N4)</f>
        <v>1027</v>
      </c>
      <c r="M15" s="329">
        <f>IF(ISBLANK(N5),"",N5)</f>
        <v>1195</v>
      </c>
      <c r="N15" s="329">
        <f>IF(ISBLANK(N6),"",N6)</f>
        <v>1284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1014</v>
      </c>
      <c r="M19" s="328">
        <f>IF(ISBLANK(K5),"",K5)</f>
        <v>1191</v>
      </c>
      <c r="N19" s="328">
        <f>IF(ISBLANK(K6),"",K6)</f>
        <v>1274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1027</v>
      </c>
      <c r="M20" s="329">
        <f>IF(ISBLANK(N5),"",N5)</f>
        <v>1195</v>
      </c>
      <c r="N20" s="329">
        <f>IF(ISBLANK(N6),"",N6)</f>
        <v>1284</v>
      </c>
      <c r="O20" s="364"/>
    </row>
    <row r="21" spans="1:15" x14ac:dyDescent="0.25">
      <c r="A21" s="322">
        <f>A4</f>
        <v>2020</v>
      </c>
      <c r="B21" s="319">
        <f>IF(ISBLANK(D4),"",D4)</f>
        <v>287</v>
      </c>
      <c r="C21" s="319">
        <f>IF(ISBLANK(C4),"",C4)</f>
        <v>327</v>
      </c>
      <c r="E21" s="322">
        <f>A4</f>
        <v>2020</v>
      </c>
      <c r="F21" s="319">
        <f>IF(ISBLANK(G4),"",G4)</f>
        <v>585</v>
      </c>
      <c r="G21" s="319">
        <f>IF(ISBLANK(F4),"",F4)</f>
        <v>635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307</v>
      </c>
      <c r="C22" s="320">
        <f t="shared" ref="C22:C23" si="8">IF(ISBLANK(C5),"",C5)</f>
        <v>349</v>
      </c>
      <c r="E22" s="323">
        <f t="shared" ref="E22:E23" si="9">A5</f>
        <v>2021</v>
      </c>
      <c r="F22" s="320">
        <f t="shared" ref="F22:F23" si="10">IF(ISBLANK(G5),"",G5)</f>
        <v>729</v>
      </c>
      <c r="G22" s="320">
        <f t="shared" ref="G22:G23" si="11">IF(ISBLANK(F5),"",F5)</f>
        <v>753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308</v>
      </c>
      <c r="C23" s="321">
        <f t="shared" si="8"/>
        <v>315</v>
      </c>
      <c r="E23" s="324">
        <f t="shared" si="9"/>
        <v>2022</v>
      </c>
      <c r="F23" s="321">
        <f t="shared" si="10"/>
        <v>733</v>
      </c>
      <c r="G23" s="321">
        <f t="shared" si="11"/>
        <v>589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13</v>
      </c>
      <c r="C5" s="611"/>
      <c r="D5" s="611"/>
      <c r="E5" s="599">
        <v>81</v>
      </c>
      <c r="F5" s="616"/>
      <c r="G5" s="945"/>
      <c r="H5" s="599">
        <v>434</v>
      </c>
      <c r="I5" s="616">
        <v>132</v>
      </c>
      <c r="J5" s="616">
        <v>302</v>
      </c>
      <c r="K5" s="616"/>
      <c r="L5" s="945"/>
    </row>
    <row r="6" spans="1:12" x14ac:dyDescent="0.25">
      <c r="A6" s="286">
        <v>2021</v>
      </c>
      <c r="B6" s="601">
        <v>11</v>
      </c>
      <c r="C6" s="612"/>
      <c r="D6" s="612"/>
      <c r="E6" s="1034">
        <v>74</v>
      </c>
      <c r="F6" s="1028"/>
      <c r="G6" s="980"/>
      <c r="H6" s="1034">
        <v>498</v>
      </c>
      <c r="I6" s="1028">
        <v>174</v>
      </c>
      <c r="J6" s="1028">
        <v>324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62</v>
      </c>
      <c r="F7" s="1028"/>
      <c r="G7" s="980"/>
      <c r="H7" s="1034">
        <v>359</v>
      </c>
      <c r="I7" s="1028">
        <v>116</v>
      </c>
      <c r="J7" s="1028">
        <v>243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116</v>
      </c>
    </row>
    <row r="15" spans="1:12" ht="30" x14ac:dyDescent="0.25">
      <c r="A15" s="833" t="s">
        <v>1543</v>
      </c>
      <c r="B15" s="623">
        <f>IF(ISBLANK(J7),"",J7)</f>
        <v>243</v>
      </c>
    </row>
    <row r="17" spans="1:2" x14ac:dyDescent="0.25">
      <c r="A17" s="625" t="s">
        <v>1540</v>
      </c>
      <c r="B17" s="621">
        <f>IF(ISBLANK(I7),"",I7)</f>
        <v>116</v>
      </c>
    </row>
    <row r="18" spans="1:2" x14ac:dyDescent="0.25">
      <c r="A18" s="627" t="s">
        <v>1541</v>
      </c>
      <c r="B18" s="623">
        <f>IF(ISBLANK(J7),"",J7)</f>
        <v>243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59.5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65.900000000000006</v>
      </c>
      <c r="C6" s="614">
        <v>31.2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61.4</v>
      </c>
      <c r="C10" s="614">
        <v>36.1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59.5</v>
      </c>
      <c r="C14" s="73">
        <v>41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244.42699999999999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381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25803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17285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10072.379999999999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244.42699999999999</v>
      </c>
      <c r="C5" s="611">
        <v>244.42699999999999</v>
      </c>
      <c r="D5" s="751">
        <v>24797</v>
      </c>
      <c r="E5" s="751">
        <v>34</v>
      </c>
      <c r="G5" s="358">
        <v>2014</v>
      </c>
      <c r="H5" s="70">
        <v>10843.95</v>
      </c>
      <c r="I5" s="55">
        <v>1391.78</v>
      </c>
      <c r="J5" s="55">
        <v>9452.17</v>
      </c>
      <c r="K5" s="71">
        <v>14</v>
      </c>
    </row>
    <row r="6" spans="1:12" x14ac:dyDescent="0.25">
      <c r="A6" s="286">
        <v>2021</v>
      </c>
      <c r="B6" s="601">
        <v>244.42699999999999</v>
      </c>
      <c r="C6" s="612">
        <v>244.42699999999999</v>
      </c>
      <c r="D6" s="959">
        <v>23477</v>
      </c>
      <c r="E6" s="959">
        <v>32</v>
      </c>
      <c r="G6" s="480">
        <v>2017</v>
      </c>
      <c r="H6" s="212">
        <v>10951.66</v>
      </c>
      <c r="I6" s="58">
        <v>2404.5</v>
      </c>
      <c r="J6" s="58">
        <v>8547.16</v>
      </c>
      <c r="K6" s="214">
        <v>14</v>
      </c>
    </row>
    <row r="7" spans="1:12" x14ac:dyDescent="0.25">
      <c r="A7" s="218">
        <v>2022</v>
      </c>
      <c r="B7" s="601">
        <v>244.42699999999999</v>
      </c>
      <c r="C7" s="612">
        <v>244.42699999999999</v>
      </c>
      <c r="D7" s="959">
        <v>22701</v>
      </c>
      <c r="E7" s="959">
        <v>32</v>
      </c>
      <c r="G7" s="482">
        <v>2020</v>
      </c>
      <c r="H7" s="72">
        <v>10072.379999999999</v>
      </c>
      <c r="I7" s="61">
        <v>2403.9299999999998</v>
      </c>
      <c r="J7" s="61">
        <v>7668.45</v>
      </c>
      <c r="K7" s="73">
        <v>13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244.42699999999999</v>
      </c>
      <c r="D14" s="631">
        <f>A5</f>
        <v>2020</v>
      </c>
      <c r="E14" s="625">
        <f>IF(ISBLANK(D5),"",D5)</f>
        <v>24797</v>
      </c>
      <c r="F14" s="211"/>
      <c r="G14" s="634" t="s">
        <v>925</v>
      </c>
      <c r="H14" s="621">
        <f>IF(ISBLANK(J7),"",J7)</f>
        <v>7668.45</v>
      </c>
      <c r="I14" s="211"/>
      <c r="J14" s="211"/>
    </row>
    <row r="15" spans="1:12" x14ac:dyDescent="0.25">
      <c r="A15" s="870" t="s">
        <v>16</v>
      </c>
      <c r="B15" s="630">
        <f>IF(ISBLANK(B7),"",B7)</f>
        <v>244.42699999999999</v>
      </c>
      <c r="D15" s="632">
        <f t="shared" ref="D15:D16" si="0">A6</f>
        <v>2021</v>
      </c>
      <c r="E15" s="626">
        <f>IF(ISBLANK(D6),"",D6)</f>
        <v>23477</v>
      </c>
      <c r="F15" s="211"/>
      <c r="G15" s="635" t="s">
        <v>926</v>
      </c>
      <c r="H15" s="623">
        <f>IF(ISBLANK(I7),"",I7)</f>
        <v>2403.9299999999998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22701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244.42699999999999</v>
      </c>
      <c r="F19" s="253"/>
      <c r="G19" s="634" t="s">
        <v>529</v>
      </c>
      <c r="H19" s="621">
        <f>IF(ISBLANK(J7),"",J7)</f>
        <v>7668.45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244.42699999999999</v>
      </c>
      <c r="F20" s="253"/>
      <c r="G20" s="635" t="s">
        <v>528</v>
      </c>
      <c r="H20" s="623">
        <f>IF(ISBLANK(I7),"",I7)</f>
        <v>2403.9299999999998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4.7</v>
      </c>
      <c r="C5" s="1092">
        <v>25803</v>
      </c>
      <c r="D5" s="1093">
        <v>381</v>
      </c>
      <c r="E5" s="1092">
        <v>16568</v>
      </c>
      <c r="F5" s="1093">
        <v>184</v>
      </c>
    </row>
    <row r="6" spans="1:9" x14ac:dyDescent="0.25">
      <c r="A6" s="218">
        <v>2021</v>
      </c>
      <c r="B6" s="1092">
        <v>5.3</v>
      </c>
      <c r="C6" s="1092">
        <v>25803</v>
      </c>
      <c r="D6" s="1093">
        <v>381</v>
      </c>
      <c r="E6" s="1092">
        <v>17085</v>
      </c>
      <c r="F6" s="1093">
        <v>185</v>
      </c>
    </row>
    <row r="7" spans="1:9" x14ac:dyDescent="0.25">
      <c r="A7" s="219">
        <v>2022</v>
      </c>
      <c r="B7" s="73">
        <v>6</v>
      </c>
      <c r="C7" s="73">
        <v>25803</v>
      </c>
      <c r="D7" s="73">
        <v>381</v>
      </c>
      <c r="E7" s="73">
        <v>17285</v>
      </c>
      <c r="F7" s="73">
        <v>185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7221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3785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3436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17045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9210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7835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2.2999999999999998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2340</v>
      </c>
      <c r="C5" s="458">
        <v>1625</v>
      </c>
      <c r="D5" s="458">
        <v>715</v>
      </c>
      <c r="E5" s="457">
        <v>5911</v>
      </c>
      <c r="F5" s="458">
        <v>4679</v>
      </c>
      <c r="G5" s="458">
        <v>1232</v>
      </c>
      <c r="H5" s="457">
        <v>2.9</v>
      </c>
      <c r="I5" s="763">
        <v>1.7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4311</v>
      </c>
      <c r="C6" s="458">
        <v>2746</v>
      </c>
      <c r="D6" s="458">
        <v>1565</v>
      </c>
      <c r="E6" s="457">
        <v>7917</v>
      </c>
      <c r="F6" s="458">
        <v>5607</v>
      </c>
      <c r="G6" s="458">
        <v>2310</v>
      </c>
      <c r="H6" s="457">
        <v>2</v>
      </c>
      <c r="I6" s="763">
        <v>1.5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7221</v>
      </c>
      <c r="C7" s="612">
        <v>3785</v>
      </c>
      <c r="D7" s="612">
        <v>3436</v>
      </c>
      <c r="E7" s="601">
        <v>17045</v>
      </c>
      <c r="F7" s="612">
        <v>9210</v>
      </c>
      <c r="G7" s="612">
        <v>7835</v>
      </c>
      <c r="H7" s="947">
        <v>2.4</v>
      </c>
      <c r="I7" s="948">
        <v>2.2999999999999998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2340</v>
      </c>
      <c r="C14" s="674">
        <f t="shared" ref="C14:D14" si="0">IF(ISBLANK(C5),"",C5)</f>
        <v>1625</v>
      </c>
      <c r="D14" s="669">
        <f t="shared" si="0"/>
        <v>715</v>
      </c>
      <c r="F14" s="884">
        <f>A5</f>
        <v>2020</v>
      </c>
      <c r="G14" s="674">
        <f>IF(ISBLANK(E5),"",E5)</f>
        <v>5911</v>
      </c>
      <c r="H14" s="674">
        <f t="shared" ref="H14:I16" si="1">IF(ISBLANK(F5),"",F5)</f>
        <v>4679</v>
      </c>
      <c r="I14" s="669">
        <f t="shared" si="1"/>
        <v>1232</v>
      </c>
      <c r="J14" s="756"/>
      <c r="K14" s="884">
        <f>A5</f>
        <v>2020</v>
      </c>
      <c r="L14" s="674">
        <f>IF(ISBLANK(H5),"",H5)</f>
        <v>2.9</v>
      </c>
      <c r="M14" s="669">
        <f>IF(ISBLANK(I5),"",I5)</f>
        <v>1.7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4311</v>
      </c>
      <c r="C15" s="879">
        <f t="shared" si="3"/>
        <v>2746</v>
      </c>
      <c r="D15" s="886">
        <f t="shared" si="3"/>
        <v>1565</v>
      </c>
      <c r="F15" s="890">
        <f t="shared" ref="F15:F16" si="4">A6</f>
        <v>2021</v>
      </c>
      <c r="G15" s="853">
        <f t="shared" ref="G15:G16" si="5">IF(ISBLANK(E6),"",E6)</f>
        <v>7917</v>
      </c>
      <c r="H15" s="853">
        <f t="shared" si="1"/>
        <v>5607</v>
      </c>
      <c r="I15" s="670">
        <f t="shared" si="1"/>
        <v>2310</v>
      </c>
      <c r="J15" s="211"/>
      <c r="K15" s="890">
        <f t="shared" ref="K15:K16" si="6">A6</f>
        <v>2021</v>
      </c>
      <c r="L15" s="853">
        <f t="shared" ref="L15:M16" si="7">IF(ISBLANK(H6),"",H6)</f>
        <v>2</v>
      </c>
      <c r="M15" s="670">
        <f t="shared" si="7"/>
        <v>1.5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7221</v>
      </c>
      <c r="C16" s="888">
        <f t="shared" si="3"/>
        <v>3785</v>
      </c>
      <c r="D16" s="889">
        <f t="shared" si="3"/>
        <v>3436</v>
      </c>
      <c r="F16" s="891">
        <f t="shared" si="4"/>
        <v>2022</v>
      </c>
      <c r="G16" s="676">
        <f t="shared" si="5"/>
        <v>17045</v>
      </c>
      <c r="H16" s="676">
        <f t="shared" si="1"/>
        <v>9210</v>
      </c>
      <c r="I16" s="671">
        <f t="shared" si="1"/>
        <v>7835</v>
      </c>
      <c r="J16" s="211"/>
      <c r="K16" s="891">
        <f t="shared" si="6"/>
        <v>2022</v>
      </c>
      <c r="L16" s="676">
        <f t="shared" si="7"/>
        <v>2.4</v>
      </c>
      <c r="M16" s="671">
        <f t="shared" si="7"/>
        <v>2.2999999999999998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2340</v>
      </c>
      <c r="C22" s="674">
        <f t="shared" ref="C22:D22" si="8">IF(ISBLANK(C5),"",C5)</f>
        <v>1625</v>
      </c>
      <c r="D22" s="669">
        <f t="shared" si="8"/>
        <v>715</v>
      </c>
      <c r="F22" s="884">
        <f>A5</f>
        <v>2020</v>
      </c>
      <c r="G22" s="674">
        <f>IF(ISBLANK(E5),"",E5)</f>
        <v>5911</v>
      </c>
      <c r="H22" s="674">
        <f t="shared" ref="H22:I24" si="9">IF(ISBLANK(F5),"",F5)</f>
        <v>4679</v>
      </c>
      <c r="I22" s="669">
        <f t="shared" si="9"/>
        <v>1232</v>
      </c>
      <c r="J22" s="756"/>
      <c r="K22" s="884">
        <f>A5</f>
        <v>2020</v>
      </c>
      <c r="L22" s="674">
        <f>IF(ISBLANK(H5),"",H5)</f>
        <v>2.9</v>
      </c>
      <c r="M22" s="669">
        <f>IF(ISBLANK(I5),"",I5)</f>
        <v>1.7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4311</v>
      </c>
      <c r="C23" s="853">
        <f t="shared" si="11"/>
        <v>2746</v>
      </c>
      <c r="D23" s="670">
        <f t="shared" si="11"/>
        <v>1565</v>
      </c>
      <c r="F23" s="890">
        <f t="shared" ref="F23:F24" si="12">A6</f>
        <v>2021</v>
      </c>
      <c r="G23" s="853">
        <f t="shared" ref="G23:G24" si="13">IF(ISBLANK(E6),"",E6)</f>
        <v>7917</v>
      </c>
      <c r="H23" s="853">
        <f t="shared" si="9"/>
        <v>5607</v>
      </c>
      <c r="I23" s="670">
        <f t="shared" si="9"/>
        <v>2310</v>
      </c>
      <c r="J23" s="211"/>
      <c r="K23" s="890">
        <f t="shared" ref="K23:K24" si="14">A6</f>
        <v>2021</v>
      </c>
      <c r="L23" s="853">
        <f t="shared" ref="L23:M24" si="15">IF(ISBLANK(H6),"",H6)</f>
        <v>2</v>
      </c>
      <c r="M23" s="670">
        <f t="shared" si="15"/>
        <v>1.5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7221</v>
      </c>
      <c r="C24" s="676">
        <f t="shared" si="11"/>
        <v>3785</v>
      </c>
      <c r="D24" s="671">
        <f t="shared" si="11"/>
        <v>3436</v>
      </c>
      <c r="F24" s="891">
        <f t="shared" si="12"/>
        <v>2022</v>
      </c>
      <c r="G24" s="676">
        <f t="shared" si="13"/>
        <v>17045</v>
      </c>
      <c r="H24" s="676">
        <f t="shared" si="9"/>
        <v>9210</v>
      </c>
      <c r="I24" s="671">
        <f t="shared" si="9"/>
        <v>7835</v>
      </c>
      <c r="J24" s="211"/>
      <c r="K24" s="891">
        <f t="shared" si="14"/>
        <v>2022</v>
      </c>
      <c r="L24" s="676">
        <f t="shared" si="15"/>
        <v>2.4</v>
      </c>
      <c r="M24" s="671">
        <f t="shared" si="15"/>
        <v>2.2999999999999998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249</v>
      </c>
      <c r="C3" s="71">
        <v>106</v>
      </c>
      <c r="D3" s="71">
        <v>13.1</v>
      </c>
      <c r="F3" s="105" t="s">
        <v>537</v>
      </c>
      <c r="G3" s="97">
        <f>IF(ISBLANK(B3),"",B3)</f>
        <v>249</v>
      </c>
      <c r="H3" s="97">
        <f>IF(ISBLANK(B4),"",B4)</f>
        <v>384</v>
      </c>
      <c r="I3" s="97">
        <f>IF(ISBLANK(B5),"",B5)</f>
        <v>337</v>
      </c>
      <c r="J3" s="365"/>
    </row>
    <row r="4" spans="1:12" x14ac:dyDescent="0.25">
      <c r="A4" s="286">
        <v>2021</v>
      </c>
      <c r="B4" s="214">
        <v>384</v>
      </c>
      <c r="C4" s="214">
        <v>155</v>
      </c>
      <c r="D4" s="214">
        <v>13.1</v>
      </c>
      <c r="F4" s="130" t="s">
        <v>538</v>
      </c>
      <c r="G4" s="98">
        <f>IF(ISBLANK(C3),"",C3)</f>
        <v>106</v>
      </c>
      <c r="H4" s="98">
        <f>IF(ISBLANK(C4),"",C4)</f>
        <v>155</v>
      </c>
      <c r="I4" s="98">
        <f>IF(ISBLANK(C5),"",C5)</f>
        <v>141</v>
      </c>
      <c r="J4" s="365"/>
    </row>
    <row r="5" spans="1:12" x14ac:dyDescent="0.25">
      <c r="A5" s="218">
        <v>2022</v>
      </c>
      <c r="B5" s="168">
        <v>337</v>
      </c>
      <c r="C5" s="168">
        <v>141</v>
      </c>
      <c r="D5" s="168">
        <v>13.7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249</v>
      </c>
      <c r="H8" s="97">
        <f>IF(ISBLANK(B4),"",B4)</f>
        <v>384</v>
      </c>
      <c r="I8" s="97">
        <f>IF(ISBLANK(B5),"",B5)</f>
        <v>337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106</v>
      </c>
      <c r="H9" s="98">
        <f>IF(ISBLANK(C4),"",C4)</f>
        <v>155</v>
      </c>
      <c r="I9" s="98">
        <f>IF(ISBLANK(C5),"",C5)</f>
        <v>141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13.1</v>
      </c>
      <c r="H13" s="132">
        <f>IF(ISBLANK(D4),"",D4)</f>
        <v>13.1</v>
      </c>
      <c r="I13" s="132">
        <f>IF(ISBLANK(D5),"",D5)</f>
        <v>13.7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1495</v>
      </c>
      <c r="C4" s="110">
        <v>1653</v>
      </c>
      <c r="E4" s="29" t="s">
        <v>540</v>
      </c>
      <c r="F4" s="163">
        <f>B4/($B$22+$C$22)*100</f>
        <v>2.0532611830629985</v>
      </c>
      <c r="G4" s="163">
        <f>C4/($B$22+$C$22)*100</f>
        <v>2.2702613616074494</v>
      </c>
      <c r="J4" s="29" t="s">
        <v>540</v>
      </c>
      <c r="K4" s="163">
        <f>G4</f>
        <v>2.2702613616074494</v>
      </c>
    </row>
    <row r="5" spans="1:11" x14ac:dyDescent="0.25">
      <c r="A5" s="202" t="s">
        <v>541</v>
      </c>
      <c r="B5" s="212">
        <v>1643</v>
      </c>
      <c r="C5" s="160">
        <v>1662</v>
      </c>
      <c r="E5" s="29" t="s">
        <v>541</v>
      </c>
      <c r="F5" s="163">
        <f t="shared" ref="F5:G21" si="0">B5/($B$22+$C$22)*100</f>
        <v>2.2565271730919778</v>
      </c>
      <c r="G5" s="163">
        <f t="shared" si="0"/>
        <v>2.2826221312713737</v>
      </c>
      <c r="J5" s="29" t="s">
        <v>541</v>
      </c>
      <c r="K5" s="163">
        <f t="shared" ref="K5:K21" si="1">G5</f>
        <v>2.2826221312713737</v>
      </c>
    </row>
    <row r="6" spans="1:11" x14ac:dyDescent="0.25">
      <c r="A6" s="202" t="s">
        <v>542</v>
      </c>
      <c r="B6" s="212">
        <v>1595</v>
      </c>
      <c r="C6" s="160">
        <v>1741</v>
      </c>
      <c r="E6" s="29" t="s">
        <v>542</v>
      </c>
      <c r="F6" s="163">
        <f t="shared" si="0"/>
        <v>2.1906030682177144</v>
      </c>
      <c r="G6" s="163">
        <f t="shared" si="0"/>
        <v>2.3911222205435991</v>
      </c>
      <c r="J6" s="29" t="s">
        <v>542</v>
      </c>
      <c r="K6" s="163">
        <f t="shared" si="1"/>
        <v>2.3911222205435991</v>
      </c>
    </row>
    <row r="7" spans="1:11" x14ac:dyDescent="0.25">
      <c r="A7" s="202" t="s">
        <v>543</v>
      </c>
      <c r="B7" s="212">
        <v>1774</v>
      </c>
      <c r="C7" s="160">
        <v>1858</v>
      </c>
      <c r="E7" s="29" t="s">
        <v>543</v>
      </c>
      <c r="F7" s="163">
        <f t="shared" si="0"/>
        <v>2.4364450426446553</v>
      </c>
      <c r="G7" s="163">
        <f t="shared" si="0"/>
        <v>2.5518122261746163</v>
      </c>
      <c r="J7" s="29" t="s">
        <v>543</v>
      </c>
      <c r="K7" s="163">
        <f t="shared" si="1"/>
        <v>2.5518122261746163</v>
      </c>
    </row>
    <row r="8" spans="1:11" x14ac:dyDescent="0.25">
      <c r="A8" s="202" t="s">
        <v>544</v>
      </c>
      <c r="B8" s="212">
        <v>1698</v>
      </c>
      <c r="C8" s="160">
        <v>1892</v>
      </c>
      <c r="E8" s="29" t="s">
        <v>544</v>
      </c>
      <c r="F8" s="163">
        <f t="shared" si="0"/>
        <v>2.3320652099270713</v>
      </c>
      <c r="G8" s="163">
        <f t="shared" si="0"/>
        <v>2.5985084671272198</v>
      </c>
      <c r="J8" s="29" t="s">
        <v>544</v>
      </c>
      <c r="K8" s="163">
        <f t="shared" si="1"/>
        <v>2.5985084671272198</v>
      </c>
    </row>
    <row r="9" spans="1:11" x14ac:dyDescent="0.25">
      <c r="A9" s="202" t="s">
        <v>545</v>
      </c>
      <c r="B9" s="212">
        <v>1764</v>
      </c>
      <c r="C9" s="160">
        <v>2182</v>
      </c>
      <c r="E9" s="29" t="s">
        <v>545</v>
      </c>
      <c r="F9" s="163">
        <f t="shared" si="0"/>
        <v>2.4227108541291837</v>
      </c>
      <c r="G9" s="163">
        <f t="shared" si="0"/>
        <v>2.9967999340758951</v>
      </c>
      <c r="J9" s="29" t="s">
        <v>545</v>
      </c>
      <c r="K9" s="163">
        <f t="shared" si="1"/>
        <v>2.9967999340758951</v>
      </c>
    </row>
    <row r="10" spans="1:11" x14ac:dyDescent="0.25">
      <c r="A10" s="202" t="s">
        <v>546</v>
      </c>
      <c r="B10" s="212">
        <v>1904</v>
      </c>
      <c r="C10" s="160">
        <v>2389</v>
      </c>
      <c r="E10" s="29" t="s">
        <v>546</v>
      </c>
      <c r="F10" s="163">
        <f t="shared" si="0"/>
        <v>2.6149894933457856</v>
      </c>
      <c r="G10" s="163">
        <f t="shared" si="0"/>
        <v>3.2810976363461566</v>
      </c>
      <c r="J10" s="29" t="s">
        <v>546</v>
      </c>
      <c r="K10" s="163">
        <f t="shared" si="1"/>
        <v>3.2810976363461566</v>
      </c>
    </row>
    <row r="11" spans="1:11" x14ac:dyDescent="0.25">
      <c r="A11" s="202" t="s">
        <v>547</v>
      </c>
      <c r="B11" s="212">
        <v>2171</v>
      </c>
      <c r="C11" s="160">
        <v>2594</v>
      </c>
      <c r="E11" s="29" t="s">
        <v>547</v>
      </c>
      <c r="F11" s="163">
        <f t="shared" si="0"/>
        <v>2.9816923267088762</v>
      </c>
      <c r="G11" s="163">
        <f t="shared" si="0"/>
        <v>3.5626485009133235</v>
      </c>
      <c r="J11" s="29" t="s">
        <v>547</v>
      </c>
      <c r="K11" s="163">
        <f t="shared" si="1"/>
        <v>3.5626485009133235</v>
      </c>
    </row>
    <row r="12" spans="1:11" x14ac:dyDescent="0.25">
      <c r="A12" s="202" t="s">
        <v>548</v>
      </c>
      <c r="B12" s="212">
        <v>2289</v>
      </c>
      <c r="C12" s="160">
        <v>2813</v>
      </c>
      <c r="E12" s="29" t="s">
        <v>548</v>
      </c>
      <c r="F12" s="163">
        <f t="shared" si="0"/>
        <v>3.1437557511914411</v>
      </c>
      <c r="G12" s="163">
        <f t="shared" si="0"/>
        <v>3.8634272294021508</v>
      </c>
      <c r="J12" s="29" t="s">
        <v>548</v>
      </c>
      <c r="K12" s="163">
        <f t="shared" si="1"/>
        <v>3.8634272294021508</v>
      </c>
    </row>
    <row r="13" spans="1:11" x14ac:dyDescent="0.25">
      <c r="A13" s="202" t="s">
        <v>549</v>
      </c>
      <c r="B13" s="212">
        <v>2523</v>
      </c>
      <c r="C13" s="160">
        <v>2722</v>
      </c>
      <c r="E13" s="29" t="s">
        <v>549</v>
      </c>
      <c r="F13" s="163">
        <f t="shared" si="0"/>
        <v>3.4651357624534751</v>
      </c>
      <c r="G13" s="163">
        <f t="shared" si="0"/>
        <v>3.7384461139113596</v>
      </c>
      <c r="J13" s="29" t="s">
        <v>549</v>
      </c>
      <c r="K13" s="163">
        <f t="shared" si="1"/>
        <v>3.7384461139113596</v>
      </c>
    </row>
    <row r="14" spans="1:11" x14ac:dyDescent="0.25">
      <c r="A14" s="202" t="s">
        <v>550</v>
      </c>
      <c r="B14" s="212">
        <v>2571</v>
      </c>
      <c r="C14" s="160">
        <v>2553</v>
      </c>
      <c r="E14" s="29" t="s">
        <v>550</v>
      </c>
      <c r="F14" s="163">
        <f t="shared" si="0"/>
        <v>3.5310598673277389</v>
      </c>
      <c r="G14" s="163">
        <f t="shared" si="0"/>
        <v>3.5063383279998903</v>
      </c>
      <c r="J14" s="29" t="s">
        <v>550</v>
      </c>
      <c r="K14" s="163">
        <f t="shared" si="1"/>
        <v>3.5063383279998903</v>
      </c>
    </row>
    <row r="15" spans="1:11" x14ac:dyDescent="0.25">
      <c r="A15" s="202" t="s">
        <v>551</v>
      </c>
      <c r="B15" s="212">
        <v>2806</v>
      </c>
      <c r="C15" s="160">
        <v>2840</v>
      </c>
      <c r="E15" s="29" t="s">
        <v>551</v>
      </c>
      <c r="F15" s="163">
        <f t="shared" si="0"/>
        <v>3.8538132974413206</v>
      </c>
      <c r="G15" s="163">
        <f t="shared" si="0"/>
        <v>3.9005095383939237</v>
      </c>
      <c r="J15" s="29" t="s">
        <v>551</v>
      </c>
      <c r="K15" s="163">
        <f t="shared" si="1"/>
        <v>3.9005095383939237</v>
      </c>
    </row>
    <row r="16" spans="1:11" x14ac:dyDescent="0.25">
      <c r="A16" s="202" t="s">
        <v>552</v>
      </c>
      <c r="B16" s="212">
        <v>3026</v>
      </c>
      <c r="C16" s="160">
        <v>2738</v>
      </c>
      <c r="E16" s="29" t="s">
        <v>552</v>
      </c>
      <c r="F16" s="163">
        <f t="shared" si="0"/>
        <v>4.1559654447816952</v>
      </c>
      <c r="G16" s="163">
        <f t="shared" si="0"/>
        <v>3.7604208155361141</v>
      </c>
      <c r="J16" s="29" t="s">
        <v>552</v>
      </c>
      <c r="K16" s="163">
        <f t="shared" si="1"/>
        <v>3.7604208155361141</v>
      </c>
    </row>
    <row r="17" spans="1:11" x14ac:dyDescent="0.25">
      <c r="A17" s="202" t="s">
        <v>553</v>
      </c>
      <c r="B17" s="212">
        <v>3047</v>
      </c>
      <c r="C17" s="160">
        <v>2617</v>
      </c>
      <c r="E17" s="29" t="s">
        <v>553</v>
      </c>
      <c r="F17" s="163">
        <f t="shared" si="0"/>
        <v>4.1848072406641856</v>
      </c>
      <c r="G17" s="163">
        <f t="shared" si="0"/>
        <v>3.5942371344989081</v>
      </c>
      <c r="J17" s="29" t="s">
        <v>553</v>
      </c>
      <c r="K17" s="163">
        <f t="shared" si="1"/>
        <v>3.5942371344989081</v>
      </c>
    </row>
    <row r="18" spans="1:11" x14ac:dyDescent="0.25">
      <c r="A18" s="202" t="s">
        <v>554</v>
      </c>
      <c r="B18" s="212">
        <v>2570</v>
      </c>
      <c r="C18" s="160">
        <v>1973</v>
      </c>
      <c r="E18" s="29" t="s">
        <v>554</v>
      </c>
      <c r="F18" s="163">
        <f t="shared" si="0"/>
        <v>3.5296864484761916</v>
      </c>
      <c r="G18" s="163">
        <f t="shared" si="0"/>
        <v>2.7097553941025394</v>
      </c>
      <c r="J18" s="29" t="s">
        <v>554</v>
      </c>
      <c r="K18" s="163">
        <f t="shared" si="1"/>
        <v>2.7097553941025394</v>
      </c>
    </row>
    <row r="19" spans="1:11" x14ac:dyDescent="0.25">
      <c r="A19" s="202" t="s">
        <v>555</v>
      </c>
      <c r="B19" s="212">
        <v>1508</v>
      </c>
      <c r="C19" s="160">
        <v>996</v>
      </c>
      <c r="E19" s="29" t="s">
        <v>555</v>
      </c>
      <c r="F19" s="163">
        <f t="shared" si="0"/>
        <v>2.0711156281331116</v>
      </c>
      <c r="G19" s="163">
        <f t="shared" si="0"/>
        <v>1.3679251761409676</v>
      </c>
      <c r="J19" s="29" t="s">
        <v>555</v>
      </c>
      <c r="K19" s="163">
        <f t="shared" si="1"/>
        <v>1.3679251761409676</v>
      </c>
    </row>
    <row r="20" spans="1:11" x14ac:dyDescent="0.25">
      <c r="A20" s="202" t="s">
        <v>556</v>
      </c>
      <c r="B20" s="212">
        <v>1215</v>
      </c>
      <c r="C20" s="160">
        <v>767</v>
      </c>
      <c r="E20" s="29" t="s">
        <v>556</v>
      </c>
      <c r="F20" s="163">
        <f t="shared" si="0"/>
        <v>1.6687039046297949</v>
      </c>
      <c r="G20" s="163">
        <f t="shared" si="0"/>
        <v>1.053412259136669</v>
      </c>
      <c r="J20" s="29" t="s">
        <v>556</v>
      </c>
      <c r="K20" s="163">
        <f t="shared" si="1"/>
        <v>1.053412259136669</v>
      </c>
    </row>
    <row r="21" spans="1:11" x14ac:dyDescent="0.25">
      <c r="A21" s="203" t="s">
        <v>557</v>
      </c>
      <c r="B21" s="72">
        <v>791</v>
      </c>
      <c r="C21" s="111">
        <v>431</v>
      </c>
      <c r="E21" s="31" t="s">
        <v>557</v>
      </c>
      <c r="F21" s="163">
        <f t="shared" si="0"/>
        <v>1.0863743115738007</v>
      </c>
      <c r="G21" s="163">
        <f t="shared" si="0"/>
        <v>0.59194352501682435</v>
      </c>
      <c r="J21" s="31" t="s">
        <v>557</v>
      </c>
      <c r="K21" s="210">
        <f t="shared" si="1"/>
        <v>0.59194352501682435</v>
      </c>
    </row>
    <row r="22" spans="1:11" x14ac:dyDescent="0.25">
      <c r="A22" s="309" t="s">
        <v>16</v>
      </c>
      <c r="B22" s="121">
        <f>SUM(B4:B21)</f>
        <v>36390</v>
      </c>
      <c r="C22" s="124">
        <f>SUM(C4:C21)</f>
        <v>36421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3244</v>
      </c>
      <c r="C3" s="110">
        <v>2505</v>
      </c>
      <c r="E3" s="297" t="s">
        <v>709</v>
      </c>
      <c r="F3" s="71">
        <v>53.28</v>
      </c>
      <c r="G3" s="71">
        <v>56.43</v>
      </c>
      <c r="K3" s="122" t="s">
        <v>16</v>
      </c>
      <c r="L3" s="71">
        <v>2.93</v>
      </c>
      <c r="M3" s="71">
        <v>2.6</v>
      </c>
    </row>
    <row r="4" spans="1:16" x14ac:dyDescent="0.25">
      <c r="A4" s="202" t="s">
        <v>704</v>
      </c>
      <c r="B4" s="212">
        <v>4059</v>
      </c>
      <c r="C4" s="160">
        <v>2864</v>
      </c>
      <c r="E4" s="298" t="s">
        <v>710</v>
      </c>
      <c r="F4" s="214">
        <v>39.61</v>
      </c>
      <c r="G4" s="214">
        <v>34.76</v>
      </c>
      <c r="K4" s="215" t="s">
        <v>212</v>
      </c>
      <c r="L4" s="214">
        <v>2.78</v>
      </c>
      <c r="M4" s="214">
        <v>2.4500000000000002</v>
      </c>
      <c r="N4" s="211"/>
    </row>
    <row r="5" spans="1:16" x14ac:dyDescent="0.25">
      <c r="A5" s="202" t="s">
        <v>705</v>
      </c>
      <c r="B5" s="212">
        <v>3049</v>
      </c>
      <c r="C5" s="160">
        <v>2141</v>
      </c>
      <c r="E5" s="298" t="s">
        <v>711</v>
      </c>
      <c r="F5" s="214">
        <v>5.82</v>
      </c>
      <c r="G5" s="214">
        <v>7.37</v>
      </c>
      <c r="K5" s="123" t="s">
        <v>213</v>
      </c>
      <c r="L5" s="73">
        <v>3.12</v>
      </c>
      <c r="M5" s="73">
        <v>2.81</v>
      </c>
      <c r="N5" s="211"/>
    </row>
    <row r="6" spans="1:16" x14ac:dyDescent="0.25">
      <c r="A6" s="202" t="s">
        <v>706</v>
      </c>
      <c r="B6" s="212">
        <v>2858</v>
      </c>
      <c r="C6" s="160">
        <v>2169</v>
      </c>
      <c r="E6" s="298" t="s">
        <v>712</v>
      </c>
      <c r="F6" s="214">
        <v>0.97</v>
      </c>
      <c r="G6" s="214">
        <v>1.08</v>
      </c>
      <c r="K6" s="226"/>
      <c r="L6" s="164"/>
      <c r="M6" s="211"/>
    </row>
    <row r="7" spans="1:16" x14ac:dyDescent="0.25">
      <c r="A7" s="202" t="s">
        <v>707</v>
      </c>
      <c r="B7" s="212">
        <v>1037</v>
      </c>
      <c r="C7" s="160">
        <v>1347</v>
      </c>
      <c r="E7" s="299" t="s">
        <v>713</v>
      </c>
      <c r="F7" s="73">
        <v>0.32</v>
      </c>
      <c r="G7" s="73">
        <v>0.36</v>
      </c>
      <c r="K7" s="227"/>
      <c r="L7" s="211"/>
      <c r="M7" s="211"/>
    </row>
    <row r="8" spans="1:16" x14ac:dyDescent="0.25">
      <c r="A8" s="203" t="s">
        <v>708</v>
      </c>
      <c r="B8" s="72">
        <v>679</v>
      </c>
      <c r="C8" s="111">
        <v>1266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20.379108363163031</v>
      </c>
      <c r="C13" s="301">
        <f>B3/SUM(B3:B8)*100</f>
        <v>21.733887176738577</v>
      </c>
      <c r="E13" s="217" t="s">
        <v>836</v>
      </c>
      <c r="F13" s="289">
        <f>IF(ISBLANK(F3),"",F3)</f>
        <v>53.28</v>
      </c>
      <c r="G13" s="289">
        <f>IF(ISBLANK(G3),"",G3)</f>
        <v>56.43</v>
      </c>
    </row>
    <row r="14" spans="1:16" x14ac:dyDescent="0.25">
      <c r="A14" s="220" t="s">
        <v>825</v>
      </c>
      <c r="B14" s="305">
        <f>C4/SUM(C3:C8)*100</f>
        <v>23.299707126586398</v>
      </c>
      <c r="C14" s="302">
        <f>B4/SUM(B3:B8)*100</f>
        <v>27.194157845370491</v>
      </c>
      <c r="E14" s="286" t="s">
        <v>837</v>
      </c>
      <c r="F14" s="290">
        <f t="shared" ref="F14:G17" si="0">IF(ISBLANK(F4),"",F4)</f>
        <v>39.61</v>
      </c>
      <c r="G14" s="290">
        <f t="shared" si="0"/>
        <v>34.76</v>
      </c>
    </row>
    <row r="15" spans="1:16" x14ac:dyDescent="0.25">
      <c r="A15" s="220" t="s">
        <v>826</v>
      </c>
      <c r="B15" s="305">
        <f>C5/SUM(C3:C8)*100</f>
        <v>17.417832736739342</v>
      </c>
      <c r="C15" s="302">
        <f>B5/SUM(B3:B8)*100</f>
        <v>20.427442047434006</v>
      </c>
      <c r="E15" s="286" t="s">
        <v>838</v>
      </c>
      <c r="F15" s="290">
        <f t="shared" si="0"/>
        <v>5.82</v>
      </c>
      <c r="G15" s="290">
        <f t="shared" si="0"/>
        <v>7.37</v>
      </c>
    </row>
    <row r="16" spans="1:16" x14ac:dyDescent="0.25">
      <c r="A16" s="220" t="s">
        <v>827</v>
      </c>
      <c r="B16" s="305">
        <f>C6/SUM(C3:C8)*100</f>
        <v>17.645623169541164</v>
      </c>
      <c r="C16" s="302">
        <f>B6/SUM(B3:B8)*100</f>
        <v>19.147795792576712</v>
      </c>
      <c r="E16" s="286" t="s">
        <v>839</v>
      </c>
      <c r="F16" s="290">
        <f t="shared" si="0"/>
        <v>0.97</v>
      </c>
      <c r="G16" s="290">
        <f t="shared" si="0"/>
        <v>1.08</v>
      </c>
    </row>
    <row r="17" spans="1:18" x14ac:dyDescent="0.25">
      <c r="A17" s="220" t="s">
        <v>828</v>
      </c>
      <c r="B17" s="305">
        <f>C7/SUM(C3:C8)*100</f>
        <v>10.958346892287667</v>
      </c>
      <c r="C17" s="302">
        <f>B7/SUM(B3:B8)*100</f>
        <v>6.9476082004555808</v>
      </c>
      <c r="E17" s="219" t="s">
        <v>840</v>
      </c>
      <c r="F17" s="291">
        <f t="shared" si="0"/>
        <v>0.32</v>
      </c>
      <c r="G17" s="291">
        <f t="shared" si="0"/>
        <v>0.36</v>
      </c>
    </row>
    <row r="18" spans="1:18" x14ac:dyDescent="0.25">
      <c r="A18" s="221" t="s">
        <v>829</v>
      </c>
      <c r="B18" s="306">
        <f>C8/SUM(C3:C8)*100</f>
        <v>10.299381711682395</v>
      </c>
      <c r="C18" s="303">
        <f>B8/SUM(B3:B8)*100</f>
        <v>4.5491089374246281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20.379108363163031</v>
      </c>
      <c r="C22" s="301">
        <f>C13</f>
        <v>21.733887176738577</v>
      </c>
    </row>
    <row r="23" spans="1:18" x14ac:dyDescent="0.25">
      <c r="A23" s="220" t="s">
        <v>831</v>
      </c>
      <c r="B23" s="305">
        <f t="shared" ref="B23:C27" si="1">B14</f>
        <v>23.299707126586398</v>
      </c>
      <c r="C23" s="302">
        <f t="shared" si="1"/>
        <v>27.194157845370491</v>
      </c>
    </row>
    <row r="24" spans="1:18" x14ac:dyDescent="0.25">
      <c r="A24" s="307" t="s">
        <v>832</v>
      </c>
      <c r="B24" s="305">
        <f t="shared" si="1"/>
        <v>17.417832736739342</v>
      </c>
      <c r="C24" s="302">
        <f t="shared" si="1"/>
        <v>20.427442047434006</v>
      </c>
    </row>
    <row r="25" spans="1:18" x14ac:dyDescent="0.25">
      <c r="A25" s="220" t="s">
        <v>833</v>
      </c>
      <c r="B25" s="305">
        <f t="shared" si="1"/>
        <v>17.645623169541164</v>
      </c>
      <c r="C25" s="302">
        <f t="shared" si="1"/>
        <v>19.147795792576712</v>
      </c>
    </row>
    <row r="26" spans="1:18" x14ac:dyDescent="0.25">
      <c r="A26" s="220" t="s">
        <v>834</v>
      </c>
      <c r="B26" s="305">
        <f t="shared" si="1"/>
        <v>10.958346892287667</v>
      </c>
      <c r="C26" s="302">
        <f t="shared" si="1"/>
        <v>6.9476082004555808</v>
      </c>
    </row>
    <row r="27" spans="1:18" x14ac:dyDescent="0.25">
      <c r="A27" s="308" t="s">
        <v>835</v>
      </c>
      <c r="B27" s="306">
        <f t="shared" si="1"/>
        <v>10.299381711682395</v>
      </c>
      <c r="C27" s="303">
        <f t="shared" si="1"/>
        <v>4.5491089374246281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4620</v>
      </c>
      <c r="C34" s="110">
        <v>2905</v>
      </c>
      <c r="E34" s="297" t="s">
        <v>709</v>
      </c>
      <c r="F34" s="71">
        <v>56.43</v>
      </c>
      <c r="G34" s="211"/>
      <c r="K34" s="122" t="s">
        <v>16</v>
      </c>
      <c r="L34" s="71">
        <v>2.6</v>
      </c>
      <c r="M34" s="211"/>
    </row>
    <row r="35" spans="1:16" x14ac:dyDescent="0.25">
      <c r="A35" s="202" t="s">
        <v>704</v>
      </c>
      <c r="B35" s="212">
        <v>4524</v>
      </c>
      <c r="C35" s="160">
        <v>3144</v>
      </c>
      <c r="E35" s="298" t="s">
        <v>710</v>
      </c>
      <c r="F35" s="214">
        <v>34.76</v>
      </c>
      <c r="G35" s="211"/>
      <c r="K35" s="215" t="s">
        <v>212</v>
      </c>
      <c r="L35" s="214">
        <v>2.4500000000000002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2977</v>
      </c>
      <c r="C36" s="160">
        <v>1985</v>
      </c>
      <c r="E36" s="298" t="s">
        <v>711</v>
      </c>
      <c r="F36" s="214">
        <v>7.37</v>
      </c>
      <c r="G36" s="211"/>
      <c r="K36" s="123" t="s">
        <v>213</v>
      </c>
      <c r="L36" s="73">
        <v>2.81</v>
      </c>
      <c r="M36" s="211"/>
      <c r="N36" s="288">
        <v>2022</v>
      </c>
    </row>
    <row r="37" spans="1:16" x14ac:dyDescent="0.25">
      <c r="A37" s="202" t="s">
        <v>706</v>
      </c>
      <c r="B37" s="212">
        <v>2237</v>
      </c>
      <c r="C37" s="160">
        <v>1581</v>
      </c>
      <c r="E37" s="298" t="s">
        <v>712</v>
      </c>
      <c r="F37" s="214">
        <v>1.08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797</v>
      </c>
      <c r="C38" s="160">
        <v>1020</v>
      </c>
      <c r="E38" s="299" t="s">
        <v>713</v>
      </c>
      <c r="F38" s="73">
        <v>0.36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399</v>
      </c>
      <c r="C39" s="111">
        <v>892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25.201700355686651</v>
      </c>
      <c r="C44" s="301">
        <f>B34/SUM(B34:B39)*100</f>
        <v>29.702970297029701</v>
      </c>
      <c r="E44" s="217" t="s">
        <v>836</v>
      </c>
      <c r="F44" s="289">
        <f>IF(ISBLANK(F34),"",F34)</f>
        <v>56.43</v>
      </c>
    </row>
    <row r="45" spans="1:16" x14ac:dyDescent="0.25">
      <c r="A45" s="220" t="s">
        <v>825</v>
      </c>
      <c r="B45" s="305">
        <f>C35/SUM(C34:C39)*100</f>
        <v>27.275093259304239</v>
      </c>
      <c r="C45" s="302">
        <f>B35/SUM(B34:B39)*100</f>
        <v>29.085765719429084</v>
      </c>
      <c r="E45" s="286" t="s">
        <v>837</v>
      </c>
      <c r="F45" s="290">
        <f t="shared" ref="F45:F48" si="2">IF(ISBLANK(F35),"",F35)</f>
        <v>34.76</v>
      </c>
    </row>
    <row r="46" spans="1:16" x14ac:dyDescent="0.25">
      <c r="A46" s="220" t="s">
        <v>826</v>
      </c>
      <c r="B46" s="305">
        <f>C36/SUM(C34:C39)*100</f>
        <v>17.220438969376247</v>
      </c>
      <c r="C46" s="302">
        <f>B36/SUM(B34:B39)*100</f>
        <v>19.13977111996914</v>
      </c>
      <c r="E46" s="286" t="s">
        <v>838</v>
      </c>
      <c r="F46" s="290">
        <f t="shared" si="2"/>
        <v>7.37</v>
      </c>
    </row>
    <row r="47" spans="1:16" x14ac:dyDescent="0.25">
      <c r="A47" s="220" t="s">
        <v>827</v>
      </c>
      <c r="B47" s="305">
        <f>C37/SUM(C34:C39)*100</f>
        <v>13.715624186692112</v>
      </c>
      <c r="C47" s="302">
        <f>B37/SUM(B34:B39)*100</f>
        <v>14.382152500964382</v>
      </c>
      <c r="E47" s="286" t="s">
        <v>839</v>
      </c>
      <c r="F47" s="290">
        <f t="shared" si="2"/>
        <v>1.08</v>
      </c>
    </row>
    <row r="48" spans="1:16" x14ac:dyDescent="0.25">
      <c r="A48" s="220" t="s">
        <v>828</v>
      </c>
      <c r="B48" s="305">
        <f>C38/SUM(C34:C39)*100</f>
        <v>8.84878979786588</v>
      </c>
      <c r="C48" s="302">
        <f>B38/SUM(B34:B39)*100</f>
        <v>5.1240838369551245</v>
      </c>
      <c r="E48" s="219" t="s">
        <v>840</v>
      </c>
      <c r="F48" s="291">
        <f t="shared" si="2"/>
        <v>0.36</v>
      </c>
    </row>
    <row r="49" spans="1:3" x14ac:dyDescent="0.25">
      <c r="A49" s="221" t="s">
        <v>829</v>
      </c>
      <c r="B49" s="306">
        <f>C39/SUM(C34:C39)*100</f>
        <v>7.7383534310748683</v>
      </c>
      <c r="C49" s="303">
        <f>B39/SUM(B34:B39)*100</f>
        <v>2.5652565256525652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25.201700355686651</v>
      </c>
      <c r="C53" s="301">
        <f>C44</f>
        <v>29.702970297029701</v>
      </c>
    </row>
    <row r="54" spans="1:3" x14ac:dyDescent="0.25">
      <c r="A54" s="220" t="s">
        <v>831</v>
      </c>
      <c r="B54" s="305">
        <f t="shared" ref="B54:C54" si="3">B45</f>
        <v>27.275093259304239</v>
      </c>
      <c r="C54" s="302">
        <f t="shared" si="3"/>
        <v>29.085765719429084</v>
      </c>
    </row>
    <row r="55" spans="1:3" x14ac:dyDescent="0.25">
      <c r="A55" s="307" t="s">
        <v>832</v>
      </c>
      <c r="B55" s="305">
        <f t="shared" ref="B55:C55" si="4">B46</f>
        <v>17.220438969376247</v>
      </c>
      <c r="C55" s="302">
        <f t="shared" si="4"/>
        <v>19.13977111996914</v>
      </c>
    </row>
    <row r="56" spans="1:3" x14ac:dyDescent="0.25">
      <c r="A56" s="220" t="s">
        <v>833</v>
      </c>
      <c r="B56" s="305">
        <f t="shared" ref="B56:C56" si="5">B47</f>
        <v>13.715624186692112</v>
      </c>
      <c r="C56" s="302">
        <f t="shared" si="5"/>
        <v>14.382152500964382</v>
      </c>
    </row>
    <row r="57" spans="1:3" x14ac:dyDescent="0.25">
      <c r="A57" s="220" t="s">
        <v>834</v>
      </c>
      <c r="B57" s="305">
        <f t="shared" ref="B57:C57" si="6">B48</f>
        <v>8.84878979786588</v>
      </c>
      <c r="C57" s="302">
        <f t="shared" si="6"/>
        <v>5.1240838369551245</v>
      </c>
    </row>
    <row r="58" spans="1:3" x14ac:dyDescent="0.25">
      <c r="A58" s="308" t="s">
        <v>835</v>
      </c>
      <c r="B58" s="306">
        <f t="shared" ref="B58:C58" si="7">B49</f>
        <v>7.7383534310748683</v>
      </c>
      <c r="C58" s="303">
        <f t="shared" si="7"/>
        <v>2.5652565256525652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2024-04-25T06:19:02Z</dcterms:modified>
</cp:coreProperties>
</file>